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00" windowWidth="21915" windowHeight="11700" tabRatio="741"/>
  </bookViews>
  <sheets>
    <sheet name="2005_Enrol_By_College" sheetId="1" r:id="rId1"/>
    <sheet name="2005_Enrol_By_Demo" sheetId="2" r:id="rId2"/>
    <sheet name="2005_NHS" sheetId="3" r:id="rId3"/>
    <sheet name="2005_NAS" sheetId="4" r:id="rId4"/>
  </sheets>
  <calcPr calcId="125725"/>
</workbook>
</file>

<file path=xl/calcChain.xml><?xml version="1.0" encoding="utf-8"?>
<calcChain xmlns="http://schemas.openxmlformats.org/spreadsheetml/2006/main">
  <c r="D49" i="4"/>
  <c r="C31"/>
  <c r="C32"/>
  <c r="C33"/>
  <c r="C34"/>
  <c r="C30"/>
  <c r="D48" i="3"/>
  <c r="C30"/>
  <c r="C31"/>
  <c r="C32"/>
  <c r="C33"/>
  <c r="C34"/>
  <c r="C29"/>
  <c r="D77" i="4"/>
  <c r="E77" s="1"/>
  <c r="D50"/>
  <c r="E50" s="1"/>
  <c r="J23"/>
  <c r="I23"/>
  <c r="H23"/>
  <c r="G23"/>
  <c r="F23"/>
  <c r="E23"/>
  <c r="D23"/>
  <c r="C23"/>
  <c r="K22"/>
  <c r="K21"/>
  <c r="K20"/>
  <c r="D14"/>
  <c r="E14" s="1"/>
  <c r="D76" i="3"/>
  <c r="E76" s="1"/>
  <c r="D49"/>
  <c r="E49" s="1"/>
  <c r="J22"/>
  <c r="I22"/>
  <c r="H22"/>
  <c r="G22"/>
  <c r="F22"/>
  <c r="E22"/>
  <c r="D22"/>
  <c r="C22"/>
  <c r="K21"/>
  <c r="K20"/>
  <c r="K19"/>
  <c r="D13"/>
  <c r="E13" s="1"/>
  <c r="K27" i="2"/>
  <c r="J27"/>
  <c r="I27"/>
  <c r="H27"/>
  <c r="G27"/>
  <c r="F27"/>
  <c r="E27"/>
  <c r="D27"/>
  <c r="C27"/>
  <c r="L26"/>
  <c r="L25"/>
  <c r="L24"/>
  <c r="L23"/>
  <c r="L22"/>
  <c r="L21"/>
  <c r="K16"/>
  <c r="J16"/>
  <c r="I16"/>
  <c r="H16"/>
  <c r="G16"/>
  <c r="F16"/>
  <c r="E16"/>
  <c r="D16"/>
  <c r="C16"/>
  <c r="L15"/>
  <c r="L14"/>
  <c r="L13"/>
  <c r="L12"/>
  <c r="L11"/>
  <c r="L10"/>
  <c r="L9"/>
  <c r="L8"/>
  <c r="T16" i="1"/>
  <c r="S16"/>
  <c r="R16"/>
  <c r="O16"/>
  <c r="N16"/>
  <c r="M16"/>
  <c r="J16"/>
  <c r="I16"/>
  <c r="H16"/>
  <c r="E16"/>
  <c r="D16"/>
  <c r="C16"/>
  <c r="U15"/>
  <c r="P15"/>
  <c r="U14"/>
  <c r="P14"/>
  <c r="P16" s="1"/>
  <c r="U13"/>
  <c r="Z13" s="1"/>
  <c r="U12"/>
  <c r="K12"/>
  <c r="F12"/>
  <c r="U11"/>
  <c r="K11"/>
  <c r="F11"/>
  <c r="U10"/>
  <c r="K10"/>
  <c r="F10"/>
  <c r="U9"/>
  <c r="K9"/>
  <c r="F9"/>
  <c r="U8"/>
  <c r="K8"/>
  <c r="F8"/>
  <c r="U7"/>
  <c r="K7"/>
  <c r="F7"/>
  <c r="E42" i="4" l="1"/>
  <c r="E46"/>
  <c r="E44"/>
  <c r="E48"/>
  <c r="E41"/>
  <c r="E43"/>
  <c r="E45"/>
  <c r="E47"/>
  <c r="E49"/>
  <c r="K23"/>
  <c r="E10"/>
  <c r="E8"/>
  <c r="E12"/>
  <c r="E58"/>
  <c r="E61"/>
  <c r="E59"/>
  <c r="E65"/>
  <c r="E60"/>
  <c r="E63"/>
  <c r="E69"/>
  <c r="E62"/>
  <c r="E64"/>
  <c r="E67"/>
  <c r="E73"/>
  <c r="E66"/>
  <c r="E68"/>
  <c r="E71"/>
  <c r="E75"/>
  <c r="E58" i="3"/>
  <c r="E57"/>
  <c r="E60"/>
  <c r="E59"/>
  <c r="E62"/>
  <c r="E61"/>
  <c r="E64"/>
  <c r="E63"/>
  <c r="E68"/>
  <c r="E66"/>
  <c r="E72"/>
  <c r="E65"/>
  <c r="E67"/>
  <c r="E70"/>
  <c r="E74"/>
  <c r="E40"/>
  <c r="E44"/>
  <c r="E42"/>
  <c r="E46"/>
  <c r="E41"/>
  <c r="E43"/>
  <c r="E45"/>
  <c r="E47"/>
  <c r="K22"/>
  <c r="E10"/>
  <c r="E8"/>
  <c r="E7"/>
  <c r="E9"/>
  <c r="E11"/>
  <c r="L27" i="2"/>
  <c r="M27" s="1"/>
  <c r="L16"/>
  <c r="M16" s="1"/>
  <c r="Z15" i="1"/>
  <c r="Q15" s="1"/>
  <c r="U16"/>
  <c r="K16"/>
  <c r="Z12"/>
  <c r="L12" s="1"/>
  <c r="Z11"/>
  <c r="G11" s="1"/>
  <c r="Z10"/>
  <c r="Z9"/>
  <c r="V9" s="1"/>
  <c r="Z8"/>
  <c r="G8" s="1"/>
  <c r="Y16"/>
  <c r="X16"/>
  <c r="W16"/>
  <c r="L10"/>
  <c r="F16"/>
  <c r="L8"/>
  <c r="E9" i="4"/>
  <c r="E11"/>
  <c r="E13"/>
  <c r="E70"/>
  <c r="E72"/>
  <c r="E74"/>
  <c r="E76"/>
  <c r="E12" i="3"/>
  <c r="E69"/>
  <c r="E71"/>
  <c r="E73"/>
  <c r="E75"/>
  <c r="E48"/>
  <c r="M11" i="2"/>
  <c r="M26"/>
  <c r="V13" i="1"/>
  <c r="L13"/>
  <c r="AA13" s="1"/>
  <c r="V12"/>
  <c r="V8"/>
  <c r="V10"/>
  <c r="V15"/>
  <c r="AA15" s="1"/>
  <c r="G9"/>
  <c r="G10"/>
  <c r="Z14"/>
  <c r="Z7"/>
  <c r="M24" i="2" l="1"/>
  <c r="M22"/>
  <c r="M25"/>
  <c r="M21"/>
  <c r="M23"/>
  <c r="M12"/>
  <c r="M8"/>
  <c r="M14"/>
  <c r="M15"/>
  <c r="M10"/>
  <c r="M13"/>
  <c r="M9"/>
  <c r="L11" i="1"/>
  <c r="V11"/>
  <c r="L9"/>
  <c r="AA9"/>
  <c r="AA8"/>
  <c r="Z16"/>
  <c r="Q16" s="1"/>
  <c r="AA12"/>
  <c r="AA11"/>
  <c r="AA10"/>
  <c r="V14"/>
  <c r="Q14"/>
  <c r="L7"/>
  <c r="V7"/>
  <c r="G7"/>
  <c r="AA7" s="1"/>
  <c r="L16" l="1"/>
  <c r="G16"/>
  <c r="V16"/>
  <c r="AA14"/>
  <c r="AA16" l="1"/>
</calcChain>
</file>

<file path=xl/sharedStrings.xml><?xml version="1.0" encoding="utf-8"?>
<sst xmlns="http://schemas.openxmlformats.org/spreadsheetml/2006/main" count="262" uniqueCount="122">
  <si>
    <t xml:space="preserve">    </t>
  </si>
  <si>
    <t>Total Enrollment By Collegiate Unit</t>
  </si>
  <si>
    <t>Collegiate</t>
  </si>
  <si>
    <t xml:space="preserve">Undergraduate </t>
  </si>
  <si>
    <t xml:space="preserve">Graduate </t>
  </si>
  <si>
    <t xml:space="preserve">Professional </t>
  </si>
  <si>
    <t>Non-Degree</t>
  </si>
  <si>
    <t xml:space="preserve">Grand Total </t>
  </si>
  <si>
    <t xml:space="preserve">Unit </t>
  </si>
  <si>
    <t>M</t>
  </si>
  <si>
    <t>F</t>
  </si>
  <si>
    <t>U</t>
  </si>
  <si>
    <t>Total</t>
  </si>
  <si>
    <t xml:space="preserve">(%) </t>
  </si>
  <si>
    <t>(%)</t>
  </si>
  <si>
    <t xml:space="preserve">CLA </t>
  </si>
  <si>
    <t xml:space="preserve">CEHSP </t>
  </si>
  <si>
    <t xml:space="preserve">SFA </t>
  </si>
  <si>
    <t>LSBE</t>
  </si>
  <si>
    <t xml:space="preserve">CSE </t>
  </si>
  <si>
    <t>CE</t>
  </si>
  <si>
    <t>GRAD</t>
  </si>
  <si>
    <t>MED</t>
  </si>
  <si>
    <t>PHARM</t>
  </si>
  <si>
    <t xml:space="preserve">Total </t>
  </si>
  <si>
    <t xml:space="preserve">**CLA: College of Liberal Arts                                        **CEHSP: College of Education &amp; Human Service Professions </t>
  </si>
  <si>
    <t>**SFA: School of Fine Arts                                             **LSBE: Labovitz School of Business and Economics</t>
  </si>
  <si>
    <t xml:space="preserve">**CSE: Swenson College of Science &amp; Engineering          **CE: Continuing Education </t>
  </si>
  <si>
    <t>**GRAD: Graduate School                                              **MED: School of Medicine</t>
  </si>
  <si>
    <t xml:space="preserve">**PHARM: College of Pharmacy                                     **M: Male, F: Female, and U: Gender Unknown </t>
  </si>
  <si>
    <t xml:space="preserve">**Shaded Areas means where a value can NOT be assigned. </t>
  </si>
  <si>
    <t xml:space="preserve">Total Enrollment By Race &amp; Age </t>
  </si>
  <si>
    <t>I. Race/Ethnicity By Collegiate Unit</t>
  </si>
  <si>
    <t xml:space="preserve">RACE </t>
  </si>
  <si>
    <t>American Indian</t>
  </si>
  <si>
    <t>Asian/Pacific</t>
  </si>
  <si>
    <t>African American</t>
  </si>
  <si>
    <t>Hawaiian</t>
  </si>
  <si>
    <t xml:space="preserve">Hispanic </t>
  </si>
  <si>
    <t xml:space="preserve">Interantional </t>
  </si>
  <si>
    <t xml:space="preserve">White </t>
  </si>
  <si>
    <t xml:space="preserve">Not Specified </t>
  </si>
  <si>
    <t xml:space="preserve">Sub-Total </t>
  </si>
  <si>
    <t xml:space="preserve">II. Age By Collegiate Unit </t>
  </si>
  <si>
    <t>AGE</t>
  </si>
  <si>
    <t>Less than 19</t>
  </si>
  <si>
    <t>19-20</t>
  </si>
  <si>
    <t>21-24</t>
  </si>
  <si>
    <t>25-34</t>
  </si>
  <si>
    <t>35 or more</t>
  </si>
  <si>
    <t>Unknown</t>
  </si>
  <si>
    <t xml:space="preserve">Characteristics of Incoming New-Highschool Students </t>
  </si>
  <si>
    <t>I. Age</t>
  </si>
  <si>
    <t xml:space="preserve">          Age</t>
  </si>
  <si>
    <t xml:space="preserve">Students </t>
  </si>
  <si>
    <t xml:space="preserve">              Total</t>
  </si>
  <si>
    <t>II. Race and Gender</t>
  </si>
  <si>
    <r>
      <t xml:space="preserve">Gender      </t>
    </r>
    <r>
      <rPr>
        <b/>
        <vertAlign val="superscript"/>
        <sz val="11"/>
        <color theme="1"/>
        <rFont val="Century"/>
        <family val="1"/>
      </rPr>
      <t xml:space="preserve"> </t>
    </r>
    <r>
      <rPr>
        <b/>
        <vertAlign val="superscript"/>
        <sz val="18"/>
        <color theme="1"/>
        <rFont val="Century"/>
        <family val="1"/>
      </rPr>
      <t>Race</t>
    </r>
  </si>
  <si>
    <t xml:space="preserve">     Asian</t>
  </si>
  <si>
    <t xml:space="preserve">    Black</t>
  </si>
  <si>
    <t xml:space="preserve">     Hispanic</t>
  </si>
  <si>
    <t xml:space="preserve">    White</t>
  </si>
  <si>
    <t xml:space="preserve">     Intl.</t>
  </si>
  <si>
    <t xml:space="preserve"> Not Specified</t>
  </si>
  <si>
    <r>
      <t xml:space="preserve">  </t>
    </r>
    <r>
      <rPr>
        <b/>
        <sz val="11"/>
        <color theme="1"/>
        <rFont val="Century"/>
        <family val="1"/>
      </rPr>
      <t>Grand Total</t>
    </r>
  </si>
  <si>
    <t>Female</t>
  </si>
  <si>
    <t>Male</t>
  </si>
  <si>
    <t>Grand Total</t>
  </si>
  <si>
    <t xml:space="preserve">  **Non-respondents are merged into Not-Specified category.   </t>
  </si>
  <si>
    <t>III. ACT Scores</t>
  </si>
  <si>
    <t xml:space="preserve">None </t>
  </si>
  <si>
    <t>Below 13</t>
  </si>
  <si>
    <t>13-15</t>
  </si>
  <si>
    <t>18-19</t>
  </si>
  <si>
    <t>20-24</t>
  </si>
  <si>
    <t>25-29</t>
  </si>
  <si>
    <t>30-36</t>
  </si>
  <si>
    <t>Average</t>
  </si>
  <si>
    <t>English</t>
  </si>
  <si>
    <t>Math</t>
  </si>
  <si>
    <t xml:space="preserve">Reading </t>
  </si>
  <si>
    <t>Composite</t>
  </si>
  <si>
    <t xml:space="preserve">Science Reasoning </t>
  </si>
  <si>
    <t xml:space="preserve">Writing </t>
  </si>
  <si>
    <t xml:space="preserve">IV. High School Rank </t>
  </si>
  <si>
    <t>High School Rank</t>
  </si>
  <si>
    <t>Range</t>
  </si>
  <si>
    <t xml:space="preserve">Number </t>
  </si>
  <si>
    <t xml:space="preserve">    % </t>
  </si>
  <si>
    <t>90-99</t>
  </si>
  <si>
    <t>80-89</t>
  </si>
  <si>
    <t>75-79</t>
  </si>
  <si>
    <t>70-74</t>
  </si>
  <si>
    <t>65-69</t>
  </si>
  <si>
    <t>60-64</t>
  </si>
  <si>
    <t>50-59</t>
  </si>
  <si>
    <t>Below 50</t>
  </si>
  <si>
    <t>Undefined</t>
  </si>
  <si>
    <t xml:space="preserve">V. Distribution By Geographical Region  </t>
  </si>
  <si>
    <t xml:space="preserve">         Geography:</t>
  </si>
  <si>
    <t>Region 1</t>
  </si>
  <si>
    <t>Region 2</t>
  </si>
  <si>
    <t>Region 3</t>
  </si>
  <si>
    <t>Region 4</t>
  </si>
  <si>
    <t>Region 5</t>
  </si>
  <si>
    <t>Region 6E</t>
  </si>
  <si>
    <t>Region 6W</t>
  </si>
  <si>
    <t>Region 7E</t>
  </si>
  <si>
    <t>Region 7W</t>
  </si>
  <si>
    <t>Region 8</t>
  </si>
  <si>
    <t>Region 9</t>
  </si>
  <si>
    <t>Region 10</t>
  </si>
  <si>
    <t>Region 11</t>
  </si>
  <si>
    <t>MN-No Region</t>
  </si>
  <si>
    <t>Wisconsin</t>
  </si>
  <si>
    <t>N/S Dakota</t>
  </si>
  <si>
    <t>Other U.S.</t>
  </si>
  <si>
    <t>Other Countries</t>
  </si>
  <si>
    <t xml:space="preserve">Characteristics of Incoming New-Advanced Standing Students </t>
  </si>
  <si>
    <t xml:space="preserve">ACT Scores </t>
  </si>
  <si>
    <t>16-17</t>
  </si>
  <si>
    <t xml:space="preserve">    (%) 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</si>
</sst>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entury"/>
      <family val="1"/>
    </font>
    <font>
      <b/>
      <sz val="12"/>
      <color theme="1"/>
      <name val="Century"/>
      <family val="1"/>
    </font>
    <font>
      <b/>
      <sz val="10"/>
      <color theme="1"/>
      <name val="Century"/>
      <family val="1"/>
    </font>
    <font>
      <sz val="11"/>
      <color theme="1"/>
      <name val="Century"/>
      <family val="1"/>
    </font>
    <font>
      <sz val="10.5"/>
      <color theme="1"/>
      <name val="Century"/>
      <family val="1"/>
    </font>
    <font>
      <b/>
      <sz val="11"/>
      <color theme="1"/>
      <name val="Century"/>
      <family val="1"/>
    </font>
    <font>
      <sz val="10"/>
      <color theme="1"/>
      <name val="Century"/>
      <family val="1"/>
    </font>
    <font>
      <b/>
      <sz val="14"/>
      <color theme="1"/>
      <name val="Century"/>
      <family val="1"/>
    </font>
    <font>
      <b/>
      <sz val="14"/>
      <color theme="1"/>
      <name val="Calibri"/>
      <family val="2"/>
      <scheme val="minor"/>
    </font>
    <font>
      <b/>
      <sz val="10.5"/>
      <color theme="1"/>
      <name val="Century"/>
      <family val="1"/>
    </font>
    <font>
      <b/>
      <vertAlign val="superscript"/>
      <sz val="11"/>
      <color theme="1"/>
      <name val="Century"/>
      <family val="1"/>
    </font>
    <font>
      <b/>
      <vertAlign val="superscript"/>
      <sz val="18"/>
      <color theme="1"/>
      <name val="Century"/>
      <family val="1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double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 diagonalDown="1">
      <left/>
      <right style="thin">
        <color auto="1"/>
      </right>
      <top style="medium">
        <color auto="1"/>
      </top>
      <bottom style="double">
        <color auto="1"/>
      </bottom>
      <diagonal style="thin">
        <color auto="1"/>
      </diagonal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130">
    <xf numFmtId="0" fontId="0" fillId="0" borderId="0" xfId="0"/>
    <xf numFmtId="3" fontId="3" fillId="3" borderId="4" xfId="0" applyNumberFormat="1" applyFont="1" applyFill="1" applyBorder="1" applyAlignment="1">
      <alignment horizontal="left" vertical="center"/>
    </xf>
    <xf numFmtId="3" fontId="3" fillId="3" borderId="8" xfId="0" applyNumberFormat="1" applyFont="1" applyFill="1" applyBorder="1" applyAlignment="1">
      <alignment horizontal="center" vertical="center"/>
    </xf>
    <xf numFmtId="3" fontId="3" fillId="3" borderId="9" xfId="0" applyNumberFormat="1" applyFont="1" applyFill="1" applyBorder="1" applyAlignment="1">
      <alignment horizontal="left" vertical="center"/>
    </xf>
    <xf numFmtId="3" fontId="4" fillId="3" borderId="10" xfId="0" applyNumberFormat="1" applyFont="1" applyFill="1" applyBorder="1" applyAlignment="1">
      <alignment horizontal="center" vertical="center"/>
    </xf>
    <xf numFmtId="3" fontId="4" fillId="3" borderId="11" xfId="0" applyNumberFormat="1" applyFont="1" applyFill="1" applyBorder="1" applyAlignment="1">
      <alignment horizontal="center" vertical="center"/>
    </xf>
    <xf numFmtId="3" fontId="4" fillId="3" borderId="12" xfId="0" applyNumberFormat="1" applyFont="1" applyFill="1" applyBorder="1" applyAlignment="1">
      <alignment horizontal="center" vertical="center"/>
    </xf>
    <xf numFmtId="0" fontId="5" fillId="0" borderId="13" xfId="0" applyFont="1" applyBorder="1" applyAlignment="1">
      <alignment horizontal="left" vertical="center" indent="1"/>
    </xf>
    <xf numFmtId="3" fontId="6" fillId="0" borderId="0" xfId="0" applyNumberFormat="1" applyFont="1" applyBorder="1" applyAlignment="1">
      <alignment horizontal="right" vertical="center" indent="1"/>
    </xf>
    <xf numFmtId="3" fontId="6" fillId="0" borderId="14" xfId="0" applyNumberFormat="1" applyFont="1" applyBorder="1" applyAlignment="1">
      <alignment horizontal="right" vertical="center" indent="1"/>
    </xf>
    <xf numFmtId="3" fontId="6" fillId="0" borderId="0" xfId="0" applyNumberFormat="1" applyFont="1" applyAlignment="1">
      <alignment horizontal="right" vertical="center" indent="1"/>
    </xf>
    <xf numFmtId="3" fontId="6" fillId="4" borderId="14" xfId="0" applyNumberFormat="1" applyFont="1" applyFill="1" applyBorder="1" applyAlignment="1">
      <alignment horizontal="right" vertical="center" indent="1"/>
    </xf>
    <xf numFmtId="3" fontId="6" fillId="4" borderId="0" xfId="0" applyNumberFormat="1" applyFont="1" applyFill="1" applyBorder="1" applyAlignment="1">
      <alignment horizontal="right" vertical="center" indent="1"/>
    </xf>
    <xf numFmtId="3" fontId="6" fillId="4" borderId="13" xfId="0" applyNumberFormat="1" applyFont="1" applyFill="1" applyBorder="1" applyAlignment="1">
      <alignment horizontal="right" vertical="center" indent="1"/>
    </xf>
    <xf numFmtId="3" fontId="6" fillId="0" borderId="15" xfId="0" applyNumberFormat="1" applyFont="1" applyBorder="1" applyAlignment="1">
      <alignment horizontal="right" vertical="center" indent="1"/>
    </xf>
    <xf numFmtId="3" fontId="6" fillId="0" borderId="16" xfId="0" applyNumberFormat="1" applyFont="1" applyBorder="1" applyAlignment="1">
      <alignment horizontal="right" vertical="center" indent="1"/>
    </xf>
    <xf numFmtId="3" fontId="6" fillId="0" borderId="17" xfId="0" applyNumberFormat="1" applyFont="1" applyBorder="1" applyAlignment="1">
      <alignment horizontal="right" vertical="center" indent="1"/>
    </xf>
    <xf numFmtId="3" fontId="6" fillId="0" borderId="13" xfId="0" applyNumberFormat="1" applyFont="1" applyBorder="1" applyAlignment="1">
      <alignment horizontal="right" vertical="center" indent="1"/>
    </xf>
    <xf numFmtId="3" fontId="6" fillId="4" borderId="0" xfId="0" applyNumberFormat="1" applyFont="1" applyFill="1" applyAlignment="1">
      <alignment horizontal="right" vertical="center" indent="1"/>
    </xf>
    <xf numFmtId="3" fontId="6" fillId="0" borderId="18" xfId="0" applyNumberFormat="1" applyFont="1" applyBorder="1" applyAlignment="1">
      <alignment horizontal="right" vertical="center" indent="1"/>
    </xf>
    <xf numFmtId="3" fontId="6" fillId="0" borderId="19" xfId="0" applyNumberFormat="1" applyFont="1" applyBorder="1" applyAlignment="1">
      <alignment horizontal="right" vertical="center" indent="1"/>
    </xf>
    <xf numFmtId="3" fontId="6" fillId="0" borderId="20" xfId="0" applyNumberFormat="1" applyFont="1" applyBorder="1" applyAlignment="1">
      <alignment horizontal="right" vertical="center" indent="1"/>
    </xf>
    <xf numFmtId="3" fontId="3" fillId="5" borderId="21" xfId="0" applyNumberFormat="1" applyFont="1" applyFill="1" applyBorder="1" applyAlignment="1">
      <alignment horizontal="left" vertical="center"/>
    </xf>
    <xf numFmtId="3" fontId="7" fillId="5" borderId="22" xfId="0" applyNumberFormat="1" applyFont="1" applyFill="1" applyBorder="1" applyAlignment="1">
      <alignment horizontal="right" vertical="center" indent="1"/>
    </xf>
    <xf numFmtId="3" fontId="7" fillId="5" borderId="23" xfId="0" applyNumberFormat="1" applyFont="1" applyFill="1" applyBorder="1" applyAlignment="1">
      <alignment horizontal="right" vertical="center" indent="1"/>
    </xf>
    <xf numFmtId="3" fontId="7" fillId="5" borderId="21" xfId="0" applyNumberFormat="1" applyFont="1" applyFill="1" applyBorder="1" applyAlignment="1">
      <alignment horizontal="right" vertical="center" indent="1"/>
    </xf>
    <xf numFmtId="0" fontId="0" fillId="0" borderId="0" xfId="0" applyAlignment="1">
      <alignment horizontal="right" vertical="center"/>
    </xf>
    <xf numFmtId="0" fontId="8" fillId="0" borderId="13" xfId="0" applyFont="1" applyFill="1" applyBorder="1" applyAlignment="1">
      <alignment horizontal="left" indent="3"/>
    </xf>
    <xf numFmtId="0" fontId="8" fillId="0" borderId="0" xfId="0" applyFont="1" applyFill="1" applyBorder="1" applyAlignment="1">
      <alignment horizontal="left" indent="3"/>
    </xf>
    <xf numFmtId="0" fontId="9" fillId="0" borderId="0" xfId="0" applyFont="1"/>
    <xf numFmtId="0" fontId="10" fillId="0" borderId="0" xfId="0" applyFont="1"/>
    <xf numFmtId="0" fontId="7" fillId="5" borderId="24" xfId="0" applyFont="1" applyFill="1" applyBorder="1" applyAlignment="1">
      <alignment horizontal="center" vertical="center"/>
    </xf>
    <xf numFmtId="0" fontId="7" fillId="5" borderId="25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left" vertical="center" indent="2"/>
    </xf>
    <xf numFmtId="2" fontId="6" fillId="0" borderId="0" xfId="0" applyNumberFormat="1" applyFont="1" applyBorder="1" applyAlignment="1">
      <alignment horizontal="right" vertical="center" indent="1"/>
    </xf>
    <xf numFmtId="3" fontId="6" fillId="0" borderId="0" xfId="0" applyNumberFormat="1" applyFont="1" applyFill="1" applyBorder="1" applyAlignment="1">
      <alignment horizontal="right" vertical="center" indent="1"/>
    </xf>
    <xf numFmtId="3" fontId="6" fillId="0" borderId="14" xfId="0" applyNumberFormat="1" applyFont="1" applyFill="1" applyBorder="1" applyAlignment="1">
      <alignment horizontal="right" vertical="center" indent="1"/>
    </xf>
    <xf numFmtId="0" fontId="7" fillId="5" borderId="21" xfId="0" applyFont="1" applyFill="1" applyBorder="1" applyAlignment="1">
      <alignment horizontal="left" vertical="center" indent="2"/>
    </xf>
    <xf numFmtId="3" fontId="11" fillId="5" borderId="22" xfId="0" applyNumberFormat="1" applyFont="1" applyFill="1" applyBorder="1" applyAlignment="1">
      <alignment horizontal="right" vertical="center" indent="1"/>
    </xf>
    <xf numFmtId="0" fontId="11" fillId="5" borderId="22" xfId="0" applyFont="1" applyFill="1" applyBorder="1" applyAlignment="1">
      <alignment horizontal="right" vertical="center" indent="1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3" fontId="11" fillId="5" borderId="23" xfId="0" applyNumberFormat="1" applyFont="1" applyFill="1" applyBorder="1" applyAlignment="1">
      <alignment horizontal="right" vertical="center" indent="1"/>
    </xf>
    <xf numFmtId="0" fontId="2" fillId="2" borderId="26" xfId="0" applyFont="1" applyFill="1" applyBorder="1"/>
    <xf numFmtId="0" fontId="0" fillId="2" borderId="2" xfId="0" applyFill="1" applyBorder="1"/>
    <xf numFmtId="0" fontId="0" fillId="2" borderId="3" xfId="0" applyFill="1" applyBorder="1"/>
    <xf numFmtId="3" fontId="7" fillId="6" borderId="27" xfId="0" applyNumberFormat="1" applyFont="1" applyFill="1" applyBorder="1" applyAlignment="1">
      <alignment vertical="center"/>
    </xf>
    <xf numFmtId="3" fontId="7" fillId="6" borderId="27" xfId="0" applyNumberFormat="1" applyFont="1" applyFill="1" applyBorder="1" applyAlignment="1">
      <alignment horizontal="center" vertical="center"/>
    </xf>
    <xf numFmtId="3" fontId="5" fillId="0" borderId="0" xfId="0" applyNumberFormat="1" applyFont="1" applyBorder="1" applyAlignment="1">
      <alignment horizontal="right" vertical="center" indent="3"/>
    </xf>
    <xf numFmtId="2" fontId="0" fillId="0" borderId="0" xfId="0" applyNumberFormat="1" applyAlignment="1">
      <alignment horizontal="right" indent="1"/>
    </xf>
    <xf numFmtId="3" fontId="5" fillId="5" borderId="28" xfId="0" applyNumberFormat="1" applyFont="1" applyFill="1" applyBorder="1" applyAlignment="1">
      <alignment horizontal="right" vertical="center" indent="3"/>
    </xf>
    <xf numFmtId="3" fontId="5" fillId="5" borderId="28" xfId="0" applyNumberFormat="1" applyFont="1" applyFill="1" applyBorder="1" applyAlignment="1">
      <alignment horizontal="right" vertical="center" indent="1"/>
    </xf>
    <xf numFmtId="3" fontId="7" fillId="3" borderId="29" xfId="0" applyNumberFormat="1" applyFont="1" applyFill="1" applyBorder="1" applyAlignment="1">
      <alignment horizontal="left" vertical="center"/>
    </xf>
    <xf numFmtId="3" fontId="7" fillId="3" borderId="25" xfId="0" applyNumberFormat="1" applyFont="1" applyFill="1" applyBorder="1" applyAlignment="1">
      <alignment horizontal="center" vertical="center"/>
    </xf>
    <xf numFmtId="3" fontId="5" fillId="3" borderId="30" xfId="0" applyNumberFormat="1" applyFont="1" applyFill="1" applyBorder="1" applyAlignment="1">
      <alignment horizontal="center" vertical="center"/>
    </xf>
    <xf numFmtId="3" fontId="5" fillId="0" borderId="13" xfId="0" applyNumberFormat="1" applyFont="1" applyBorder="1" applyAlignment="1">
      <alignment horizontal="left" vertical="center" indent="2"/>
    </xf>
    <xf numFmtId="3" fontId="5" fillId="0" borderId="0" xfId="0" applyNumberFormat="1" applyFont="1" applyAlignment="1">
      <alignment horizontal="right" vertical="center" indent="4"/>
    </xf>
    <xf numFmtId="3" fontId="5" fillId="0" borderId="14" xfId="0" applyNumberFormat="1" applyFont="1" applyBorder="1" applyAlignment="1">
      <alignment horizontal="right" vertical="center" indent="4"/>
    </xf>
    <xf numFmtId="3" fontId="7" fillId="5" borderId="21" xfId="0" applyNumberFormat="1" applyFont="1" applyFill="1" applyBorder="1" applyAlignment="1">
      <alignment horizontal="left" vertical="center" indent="2"/>
    </xf>
    <xf numFmtId="3" fontId="7" fillId="5" borderId="22" xfId="0" applyNumberFormat="1" applyFont="1" applyFill="1" applyBorder="1" applyAlignment="1">
      <alignment horizontal="right" vertical="center" indent="4"/>
    </xf>
    <xf numFmtId="3" fontId="8" fillId="0" borderId="0" xfId="0" applyNumberFormat="1" applyFont="1" applyBorder="1" applyAlignment="1">
      <alignment vertical="center"/>
    </xf>
    <xf numFmtId="0" fontId="14" fillId="0" borderId="0" xfId="0" applyFont="1" applyBorder="1"/>
    <xf numFmtId="3" fontId="5" fillId="0" borderId="0" xfId="0" applyNumberFormat="1" applyFont="1" applyBorder="1" applyAlignment="1">
      <alignment vertical="center"/>
    </xf>
    <xf numFmtId="0" fontId="0" fillId="0" borderId="0" xfId="0" applyBorder="1"/>
    <xf numFmtId="0" fontId="4" fillId="0" borderId="0" xfId="0" applyFont="1" applyBorder="1"/>
    <xf numFmtId="0" fontId="8" fillId="0" borderId="0" xfId="0" applyFont="1" applyBorder="1"/>
    <xf numFmtId="0" fontId="5" fillId="0" borderId="0" xfId="0" applyFont="1"/>
    <xf numFmtId="3" fontId="7" fillId="3" borderId="25" xfId="0" applyNumberFormat="1" applyFont="1" applyFill="1" applyBorder="1" applyAlignment="1">
      <alignment horizontal="left" vertical="center" indent="2"/>
    </xf>
    <xf numFmtId="3" fontId="5" fillId="0" borderId="0" xfId="0" applyNumberFormat="1" applyFont="1" applyBorder="1" applyAlignment="1">
      <alignment horizontal="left" vertical="center" indent="2"/>
    </xf>
    <xf numFmtId="3" fontId="5" fillId="0" borderId="0" xfId="0" applyNumberFormat="1" applyFont="1" applyBorder="1" applyAlignment="1">
      <alignment horizontal="right" vertical="center" indent="4"/>
    </xf>
    <xf numFmtId="3" fontId="5" fillId="0" borderId="0" xfId="0" applyNumberFormat="1" applyFont="1" applyBorder="1" applyAlignment="1">
      <alignment horizontal="center" vertical="center"/>
    </xf>
    <xf numFmtId="3" fontId="0" fillId="0" borderId="0" xfId="0" applyNumberFormat="1"/>
    <xf numFmtId="3" fontId="5" fillId="0" borderId="32" xfId="0" applyNumberFormat="1" applyFont="1" applyBorder="1" applyAlignment="1">
      <alignment horizontal="left" vertical="center" indent="2"/>
    </xf>
    <xf numFmtId="3" fontId="5" fillId="0" borderId="32" xfId="0" applyNumberFormat="1" applyFont="1" applyBorder="1" applyAlignment="1">
      <alignment horizontal="right" vertical="center" indent="4"/>
    </xf>
    <xf numFmtId="3" fontId="5" fillId="0" borderId="32" xfId="0" applyNumberFormat="1" applyFont="1" applyBorder="1" applyAlignment="1">
      <alignment horizontal="right" vertical="center" indent="3"/>
    </xf>
    <xf numFmtId="3" fontId="5" fillId="0" borderId="32" xfId="0" applyNumberFormat="1" applyFont="1" applyBorder="1" applyAlignment="1">
      <alignment horizontal="center" vertical="center"/>
    </xf>
    <xf numFmtId="2" fontId="7" fillId="6" borderId="27" xfId="0" applyNumberFormat="1" applyFont="1" applyFill="1" applyBorder="1" applyAlignment="1">
      <alignment horizontal="left" vertical="center" indent="1"/>
    </xf>
    <xf numFmtId="3" fontId="5" fillId="0" borderId="0" xfId="0" applyNumberFormat="1" applyFont="1" applyBorder="1" applyAlignment="1">
      <alignment horizontal="right" vertical="center" indent="2"/>
    </xf>
    <xf numFmtId="2" fontId="5" fillId="0" borderId="0" xfId="0" applyNumberFormat="1" applyFont="1" applyBorder="1" applyAlignment="1">
      <alignment horizontal="right" vertical="center" indent="1"/>
    </xf>
    <xf numFmtId="3" fontId="8" fillId="0" borderId="0" xfId="0" applyNumberFormat="1" applyFont="1"/>
    <xf numFmtId="3" fontId="8" fillId="0" borderId="0" xfId="0" applyNumberFormat="1" applyFont="1" applyAlignment="1">
      <alignment horizontal="center"/>
    </xf>
    <xf numFmtId="3" fontId="5" fillId="0" borderId="0" xfId="0" applyNumberFormat="1" applyFont="1"/>
    <xf numFmtId="0" fontId="5" fillId="0" borderId="0" xfId="0" applyFont="1" applyAlignment="1">
      <alignment vertical="center"/>
    </xf>
    <xf numFmtId="2" fontId="5" fillId="0" borderId="19" xfId="0" applyNumberFormat="1" applyFont="1" applyBorder="1" applyAlignment="1">
      <alignment horizontal="right" vertical="center" indent="1"/>
    </xf>
    <xf numFmtId="3" fontId="5" fillId="5" borderId="33" xfId="0" applyNumberFormat="1" applyFont="1" applyFill="1" applyBorder="1" applyAlignment="1">
      <alignment horizontal="right" vertical="center" indent="2"/>
    </xf>
    <xf numFmtId="1" fontId="5" fillId="5" borderId="0" xfId="0" applyNumberFormat="1" applyFont="1" applyFill="1" applyBorder="1" applyAlignment="1">
      <alignment horizontal="right" vertical="center" indent="1"/>
    </xf>
    <xf numFmtId="4" fontId="5" fillId="5" borderId="34" xfId="0" applyNumberFormat="1" applyFont="1" applyFill="1" applyBorder="1" applyAlignment="1">
      <alignment horizontal="right" vertical="center" indent="2"/>
    </xf>
    <xf numFmtId="2" fontId="5" fillId="5" borderId="34" xfId="0" applyNumberFormat="1" applyFont="1" applyFill="1" applyBorder="1" applyAlignment="1">
      <alignment horizontal="right" vertical="center" indent="1"/>
    </xf>
    <xf numFmtId="3" fontId="5" fillId="0" borderId="0" xfId="0" applyNumberFormat="1" applyFont="1" applyBorder="1" applyAlignment="1">
      <alignment horizontal="left" vertical="center" indent="18"/>
    </xf>
    <xf numFmtId="4" fontId="5" fillId="0" borderId="0" xfId="0" applyNumberFormat="1" applyFont="1" applyBorder="1" applyAlignment="1">
      <alignment horizontal="right" vertical="center" indent="3"/>
    </xf>
    <xf numFmtId="3" fontId="8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vertical="center"/>
    </xf>
    <xf numFmtId="3" fontId="5" fillId="0" borderId="0" xfId="0" applyNumberFormat="1" applyFont="1" applyBorder="1" applyAlignment="1">
      <alignment horizontal="left" vertical="center" indent="3"/>
    </xf>
    <xf numFmtId="3" fontId="7" fillId="5" borderId="25" xfId="0" applyNumberFormat="1" applyFont="1" applyFill="1" applyBorder="1" applyAlignment="1">
      <alignment vertical="center"/>
    </xf>
    <xf numFmtId="3" fontId="5" fillId="5" borderId="25" xfId="0" applyNumberFormat="1" applyFont="1" applyFill="1" applyBorder="1" applyAlignment="1">
      <alignment vertical="center"/>
    </xf>
    <xf numFmtId="3" fontId="7" fillId="5" borderId="25" xfId="0" applyNumberFormat="1" applyFont="1" applyFill="1" applyBorder="1" applyAlignment="1">
      <alignment horizontal="center" vertical="center"/>
    </xf>
    <xf numFmtId="3" fontId="7" fillId="0" borderId="0" xfId="0" applyNumberFormat="1" applyFont="1" applyBorder="1" applyAlignment="1">
      <alignment vertical="center"/>
    </xf>
    <xf numFmtId="2" fontId="0" fillId="0" borderId="0" xfId="0" applyNumberFormat="1" applyAlignment="1">
      <alignment horizontal="right" indent="2"/>
    </xf>
    <xf numFmtId="0" fontId="1" fillId="5" borderId="22" xfId="0" applyFont="1" applyFill="1" applyBorder="1"/>
    <xf numFmtId="3" fontId="7" fillId="5" borderId="22" xfId="0" applyNumberFormat="1" applyFont="1" applyFill="1" applyBorder="1" applyAlignment="1">
      <alignment vertical="center"/>
    </xf>
    <xf numFmtId="3" fontId="7" fillId="5" borderId="22" xfId="0" applyNumberFormat="1" applyFont="1" applyFill="1" applyBorder="1" applyAlignment="1">
      <alignment horizontal="right" vertical="center" indent="2"/>
    </xf>
    <xf numFmtId="2" fontId="0" fillId="0" borderId="0" xfId="0" applyNumberFormat="1" applyAlignment="1">
      <alignment horizontal="right" indent="3"/>
    </xf>
    <xf numFmtId="3" fontId="7" fillId="3" borderId="25" xfId="0" applyNumberFormat="1" applyFont="1" applyFill="1" applyBorder="1" applyAlignment="1">
      <alignment vertical="center"/>
    </xf>
    <xf numFmtId="3" fontId="5" fillId="3" borderId="30" xfId="0" applyNumberFormat="1" applyFont="1" applyFill="1" applyBorder="1" applyAlignment="1">
      <alignment vertical="center"/>
    </xf>
    <xf numFmtId="3" fontId="5" fillId="0" borderId="0" xfId="0" applyNumberFormat="1" applyFont="1" applyAlignment="1">
      <alignment horizontal="right" vertical="center" indent="2"/>
    </xf>
    <xf numFmtId="3" fontId="5" fillId="0" borderId="14" xfId="0" applyNumberFormat="1" applyFont="1" applyBorder="1" applyAlignment="1">
      <alignment horizontal="right" vertical="center" indent="2"/>
    </xf>
    <xf numFmtId="3" fontId="7" fillId="5" borderId="23" xfId="0" applyNumberFormat="1" applyFont="1" applyFill="1" applyBorder="1" applyAlignment="1">
      <alignment horizontal="right" vertical="center" indent="2"/>
    </xf>
    <xf numFmtId="2" fontId="7" fillId="6" borderId="27" xfId="0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3" fontId="3" fillId="3" borderId="6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/>
    <xf numFmtId="0" fontId="2" fillId="2" borderId="2" xfId="0" applyFont="1" applyFill="1" applyBorder="1" applyAlignment="1"/>
    <xf numFmtId="0" fontId="2" fillId="2" borderId="3" xfId="0" applyFont="1" applyFill="1" applyBorder="1" applyAlignment="1"/>
    <xf numFmtId="3" fontId="5" fillId="5" borderId="34" xfId="0" applyNumberFormat="1" applyFont="1" applyFill="1" applyBorder="1" applyAlignment="1">
      <alignment horizontal="left" vertical="center" indent="18"/>
    </xf>
    <xf numFmtId="3" fontId="5" fillId="0" borderId="0" xfId="0" applyNumberFormat="1" applyFont="1" applyBorder="1" applyAlignment="1">
      <alignment horizontal="left" vertical="center" indent="18"/>
    </xf>
    <xf numFmtId="3" fontId="5" fillId="0" borderId="19" xfId="0" applyNumberFormat="1" applyFont="1" applyBorder="1" applyAlignment="1">
      <alignment horizontal="left" vertical="center" indent="18"/>
    </xf>
    <xf numFmtId="3" fontId="5" fillId="5" borderId="33" xfId="0" applyNumberFormat="1" applyFont="1" applyFill="1" applyBorder="1" applyAlignment="1">
      <alignment horizontal="left" vertical="center" indent="18"/>
    </xf>
    <xf numFmtId="3" fontId="5" fillId="0" borderId="16" xfId="0" applyNumberFormat="1" applyFont="1" applyBorder="1" applyAlignment="1">
      <alignment horizontal="left" vertical="center" indent="6"/>
    </xf>
    <xf numFmtId="3" fontId="5" fillId="0" borderId="0" xfId="0" applyNumberFormat="1" applyFont="1" applyBorder="1" applyAlignment="1">
      <alignment horizontal="left" vertical="center" indent="6"/>
    </xf>
    <xf numFmtId="3" fontId="5" fillId="0" borderId="19" xfId="0" applyNumberFormat="1" applyFont="1" applyBorder="1" applyAlignment="1">
      <alignment horizontal="left" vertical="center" indent="6"/>
    </xf>
    <xf numFmtId="4" fontId="5" fillId="5" borderId="28" xfId="0" applyNumberFormat="1" applyFont="1" applyFill="1" applyBorder="1" applyAlignment="1">
      <alignment horizontal="left" vertical="center"/>
    </xf>
    <xf numFmtId="3" fontId="8" fillId="0" borderId="31" xfId="0" applyNumberFormat="1" applyFont="1" applyBorder="1" applyAlignment="1">
      <alignment vertical="center"/>
    </xf>
    <xf numFmtId="3" fontId="5" fillId="0" borderId="16" xfId="0" applyNumberFormat="1" applyFont="1" applyBorder="1" applyAlignment="1">
      <alignment horizontal="left" vertical="center" indent="18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AA22"/>
  <sheetViews>
    <sheetView showGridLines="0" tabSelected="1" workbookViewId="0">
      <selection activeCell="O2" sqref="O2"/>
    </sheetView>
  </sheetViews>
  <sheetFormatPr defaultRowHeight="15"/>
  <cols>
    <col min="1" max="1" width="2.140625" customWidth="1"/>
    <col min="2" max="2" width="13.140625" customWidth="1"/>
    <col min="3" max="3" width="9.140625" customWidth="1"/>
    <col min="4" max="4" width="8.7109375" customWidth="1"/>
    <col min="5" max="5" width="6.28515625" customWidth="1"/>
    <col min="6" max="6" width="9.7109375" customWidth="1"/>
    <col min="7" max="7" width="6.5703125" customWidth="1"/>
    <col min="8" max="8" width="7" customWidth="1"/>
    <col min="9" max="9" width="6.140625" customWidth="1"/>
    <col min="10" max="10" width="4.7109375" customWidth="1"/>
    <col min="11" max="11" width="7.85546875" customWidth="1"/>
    <col min="12" max="12" width="7.28515625" customWidth="1"/>
    <col min="13" max="13" width="6.42578125" customWidth="1"/>
    <col min="14" max="14" width="6.5703125" customWidth="1"/>
    <col min="15" max="15" width="6.140625" customWidth="1"/>
    <col min="16" max="16" width="6.85546875" customWidth="1"/>
    <col min="17" max="17" width="6.42578125" customWidth="1"/>
    <col min="18" max="18" width="6.5703125" customWidth="1"/>
    <col min="19" max="19" width="6.7109375" customWidth="1"/>
    <col min="20" max="20" width="5.42578125" customWidth="1"/>
    <col min="21" max="21" width="8.28515625" customWidth="1"/>
    <col min="22" max="22" width="7" customWidth="1"/>
    <col min="23" max="24" width="8.140625" customWidth="1"/>
    <col min="25" max="25" width="7" customWidth="1"/>
    <col min="26" max="26" width="9.7109375" customWidth="1"/>
    <col min="27" max="27" width="7.28515625" customWidth="1"/>
  </cols>
  <sheetData>
    <row r="2" spans="2:27" ht="26.25" customHeight="1" thickBot="1">
      <c r="B2" t="s">
        <v>0</v>
      </c>
    </row>
    <row r="3" spans="2:27" ht="26.25" customHeight="1" thickTop="1" thickBot="1">
      <c r="B3" s="112" t="s">
        <v>1</v>
      </c>
      <c r="C3" s="113"/>
      <c r="D3" s="113"/>
      <c r="E3" s="113"/>
      <c r="F3" s="113"/>
      <c r="G3" s="113"/>
      <c r="H3" s="113"/>
      <c r="I3" s="113"/>
      <c r="J3" s="113"/>
      <c r="K3" s="113"/>
      <c r="L3" s="114"/>
    </row>
    <row r="4" spans="2:27" ht="21.75" customHeight="1" thickTop="1" thickBot="1"/>
    <row r="5" spans="2:27" ht="25.5" customHeight="1">
      <c r="B5" s="1" t="s">
        <v>2</v>
      </c>
      <c r="C5" s="110" t="s">
        <v>3</v>
      </c>
      <c r="D5" s="111"/>
      <c r="E5" s="111"/>
      <c r="F5" s="111"/>
      <c r="G5" s="115"/>
      <c r="H5" s="110" t="s">
        <v>4</v>
      </c>
      <c r="I5" s="111"/>
      <c r="J5" s="111"/>
      <c r="K5" s="111"/>
      <c r="L5" s="115"/>
      <c r="M5" s="110" t="s">
        <v>5</v>
      </c>
      <c r="N5" s="111"/>
      <c r="O5" s="111"/>
      <c r="P5" s="111"/>
      <c r="Q5" s="115"/>
      <c r="R5" s="2"/>
      <c r="S5" s="116" t="s">
        <v>6</v>
      </c>
      <c r="T5" s="111"/>
      <c r="U5" s="111"/>
      <c r="V5" s="115"/>
      <c r="W5" s="110" t="s">
        <v>7</v>
      </c>
      <c r="X5" s="111"/>
      <c r="Y5" s="111"/>
      <c r="Z5" s="111"/>
      <c r="AA5" s="111"/>
    </row>
    <row r="6" spans="2:27" ht="15.75" customHeight="1" thickBot="1">
      <c r="B6" s="3" t="s">
        <v>8</v>
      </c>
      <c r="C6" s="4" t="s">
        <v>9</v>
      </c>
      <c r="D6" s="5" t="s">
        <v>10</v>
      </c>
      <c r="E6" s="5" t="s">
        <v>11</v>
      </c>
      <c r="F6" s="4" t="s">
        <v>12</v>
      </c>
      <c r="G6" s="5" t="s">
        <v>13</v>
      </c>
      <c r="H6" s="4" t="s">
        <v>9</v>
      </c>
      <c r="I6" s="5" t="s">
        <v>10</v>
      </c>
      <c r="J6" s="5" t="s">
        <v>11</v>
      </c>
      <c r="K6" s="4" t="s">
        <v>12</v>
      </c>
      <c r="L6" s="5" t="s">
        <v>14</v>
      </c>
      <c r="M6" s="4" t="s">
        <v>9</v>
      </c>
      <c r="N6" s="5" t="s">
        <v>10</v>
      </c>
      <c r="O6" s="5" t="s">
        <v>11</v>
      </c>
      <c r="P6" s="4" t="s">
        <v>12</v>
      </c>
      <c r="Q6" s="6" t="s">
        <v>14</v>
      </c>
      <c r="R6" s="4" t="s">
        <v>9</v>
      </c>
      <c r="S6" s="5" t="s">
        <v>10</v>
      </c>
      <c r="T6" s="5" t="s">
        <v>11</v>
      </c>
      <c r="U6" s="4" t="s">
        <v>12</v>
      </c>
      <c r="V6" s="5" t="s">
        <v>14</v>
      </c>
      <c r="W6" s="4" t="s">
        <v>9</v>
      </c>
      <c r="X6" s="5" t="s">
        <v>10</v>
      </c>
      <c r="Y6" s="5" t="s">
        <v>11</v>
      </c>
      <c r="Z6" s="4" t="s">
        <v>12</v>
      </c>
      <c r="AA6" s="5" t="s">
        <v>14</v>
      </c>
    </row>
    <row r="7" spans="2:27" ht="21.75" customHeight="1" thickTop="1">
      <c r="B7" s="7" t="s">
        <v>15</v>
      </c>
      <c r="C7" s="8">
        <v>1038</v>
      </c>
      <c r="D7" s="8">
        <v>1036</v>
      </c>
      <c r="E7" s="8">
        <v>9</v>
      </c>
      <c r="F7" s="9">
        <f t="shared" ref="F7:F12" si="0">SUM(C7:E7)</f>
        <v>2083</v>
      </c>
      <c r="G7" s="10">
        <f t="shared" ref="G7:G11" si="1">(F7/$Z7)*100</f>
        <v>95.288197621225976</v>
      </c>
      <c r="H7" s="9">
        <v>39</v>
      </c>
      <c r="I7" s="8">
        <v>62</v>
      </c>
      <c r="J7" s="8">
        <v>1</v>
      </c>
      <c r="K7" s="9">
        <f t="shared" ref="K7:K12" si="2">SUM(H7:J7)</f>
        <v>102</v>
      </c>
      <c r="L7" s="8">
        <f>(K7/$Z7)*100</f>
        <v>4.6660567246111615</v>
      </c>
      <c r="M7" s="11"/>
      <c r="N7" s="12"/>
      <c r="O7" s="12"/>
      <c r="P7" s="11"/>
      <c r="Q7" s="13"/>
      <c r="R7" s="9">
        <v>1</v>
      </c>
      <c r="S7" s="8">
        <v>0</v>
      </c>
      <c r="T7" s="8">
        <v>0</v>
      </c>
      <c r="U7" s="14">
        <f>SUM(R7:T7)</f>
        <v>1</v>
      </c>
      <c r="V7" s="15">
        <f>(U7/$Z7)*100</f>
        <v>4.5745654162854532E-2</v>
      </c>
      <c r="W7" s="14">
        <v>1078</v>
      </c>
      <c r="X7" s="15">
        <v>1098</v>
      </c>
      <c r="Y7" s="16">
        <v>10</v>
      </c>
      <c r="Z7" s="9">
        <f t="shared" ref="X7:AA16" si="3">SUM(F7,K7,P7,U7)</f>
        <v>2186</v>
      </c>
      <c r="AA7" s="8">
        <f t="shared" si="3"/>
        <v>100</v>
      </c>
    </row>
    <row r="8" spans="2:27" ht="21.75" customHeight="1">
      <c r="B8" s="7" t="s">
        <v>16</v>
      </c>
      <c r="C8" s="8">
        <v>646</v>
      </c>
      <c r="D8" s="8">
        <v>1471</v>
      </c>
      <c r="E8" s="8">
        <v>12</v>
      </c>
      <c r="F8" s="9">
        <f t="shared" si="0"/>
        <v>2129</v>
      </c>
      <c r="G8" s="10">
        <f t="shared" si="1"/>
        <v>87.397372742200332</v>
      </c>
      <c r="H8" s="9">
        <v>44</v>
      </c>
      <c r="I8" s="8">
        <v>250</v>
      </c>
      <c r="J8" s="8">
        <v>3</v>
      </c>
      <c r="K8" s="9">
        <f t="shared" si="2"/>
        <v>297</v>
      </c>
      <c r="L8" s="8">
        <f t="shared" ref="L8:L16" si="4">(K8/$Z8)*100</f>
        <v>12.192118226600986</v>
      </c>
      <c r="M8" s="11"/>
      <c r="N8" s="12"/>
      <c r="O8" s="12"/>
      <c r="P8" s="11"/>
      <c r="Q8" s="13"/>
      <c r="R8" s="9">
        <v>1</v>
      </c>
      <c r="S8" s="8">
        <v>9</v>
      </c>
      <c r="T8" s="8">
        <v>0</v>
      </c>
      <c r="U8" s="9">
        <f>SUM(R8:T8)</f>
        <v>10</v>
      </c>
      <c r="V8" s="8">
        <f t="shared" ref="V8:V16" si="5">(U8/$Z8)*100</f>
        <v>0.41050903119868637</v>
      </c>
      <c r="W8" s="9">
        <v>691</v>
      </c>
      <c r="X8" s="8">
        <v>1730</v>
      </c>
      <c r="Y8" s="17">
        <v>15</v>
      </c>
      <c r="Z8" s="9">
        <f t="shared" si="3"/>
        <v>2436</v>
      </c>
      <c r="AA8" s="8">
        <f t="shared" si="3"/>
        <v>100</v>
      </c>
    </row>
    <row r="9" spans="2:27" ht="21.75" customHeight="1">
      <c r="B9" s="7" t="s">
        <v>17</v>
      </c>
      <c r="C9" s="8">
        <v>282</v>
      </c>
      <c r="D9" s="8">
        <v>361</v>
      </c>
      <c r="E9" s="8">
        <v>2</v>
      </c>
      <c r="F9" s="9">
        <f t="shared" si="0"/>
        <v>645</v>
      </c>
      <c r="G9" s="10">
        <f t="shared" si="1"/>
        <v>97.87556904400607</v>
      </c>
      <c r="H9" s="9">
        <v>6</v>
      </c>
      <c r="I9" s="8">
        <v>8</v>
      </c>
      <c r="J9" s="8">
        <v>0</v>
      </c>
      <c r="K9" s="9">
        <f t="shared" si="2"/>
        <v>14</v>
      </c>
      <c r="L9" s="8">
        <f t="shared" si="4"/>
        <v>2.1244309559939301</v>
      </c>
      <c r="M9" s="11"/>
      <c r="N9" s="12"/>
      <c r="O9" s="12"/>
      <c r="P9" s="11"/>
      <c r="Q9" s="13"/>
      <c r="R9" s="9">
        <v>0</v>
      </c>
      <c r="S9" s="8">
        <v>0</v>
      </c>
      <c r="T9" s="8">
        <v>0</v>
      </c>
      <c r="U9" s="9">
        <f t="shared" ref="U9:U13" si="6">SUM(R9:T9)</f>
        <v>0</v>
      </c>
      <c r="V9" s="8">
        <f t="shared" si="5"/>
        <v>0</v>
      </c>
      <c r="W9" s="9">
        <v>288</v>
      </c>
      <c r="X9" s="8">
        <v>369</v>
      </c>
      <c r="Y9" s="17">
        <v>2</v>
      </c>
      <c r="Z9" s="9">
        <f t="shared" si="3"/>
        <v>659</v>
      </c>
      <c r="AA9" s="8">
        <f t="shared" si="3"/>
        <v>100</v>
      </c>
    </row>
    <row r="10" spans="2:27" ht="21.75" customHeight="1">
      <c r="B10" s="7" t="s">
        <v>18</v>
      </c>
      <c r="C10" s="8">
        <v>1199</v>
      </c>
      <c r="D10" s="8">
        <v>621</v>
      </c>
      <c r="E10" s="8">
        <v>15</v>
      </c>
      <c r="F10" s="9">
        <f t="shared" si="0"/>
        <v>1835</v>
      </c>
      <c r="G10" s="10">
        <f t="shared" si="1"/>
        <v>96.37605042016807</v>
      </c>
      <c r="H10" s="9">
        <v>37</v>
      </c>
      <c r="I10" s="8">
        <v>25</v>
      </c>
      <c r="J10" s="8">
        <v>0</v>
      </c>
      <c r="K10" s="9">
        <f t="shared" si="2"/>
        <v>62</v>
      </c>
      <c r="L10" s="8">
        <f t="shared" si="4"/>
        <v>3.2563025210084038</v>
      </c>
      <c r="M10" s="11"/>
      <c r="N10" s="12"/>
      <c r="O10" s="12"/>
      <c r="P10" s="11"/>
      <c r="Q10" s="13"/>
      <c r="R10" s="9">
        <v>4</v>
      </c>
      <c r="S10" s="8">
        <v>3</v>
      </c>
      <c r="T10" s="8">
        <v>0</v>
      </c>
      <c r="U10" s="9">
        <f t="shared" si="6"/>
        <v>7</v>
      </c>
      <c r="V10" s="8">
        <f t="shared" si="5"/>
        <v>0.36764705882352938</v>
      </c>
      <c r="W10" s="9">
        <v>1240</v>
      </c>
      <c r="X10" s="8">
        <v>649</v>
      </c>
      <c r="Y10" s="17">
        <v>15</v>
      </c>
      <c r="Z10" s="9">
        <f t="shared" si="3"/>
        <v>1904</v>
      </c>
      <c r="AA10" s="8">
        <f t="shared" si="3"/>
        <v>100.00000000000001</v>
      </c>
    </row>
    <row r="11" spans="2:27" ht="21.75" customHeight="1">
      <c r="B11" s="7" t="s">
        <v>19</v>
      </c>
      <c r="C11" s="8">
        <v>1465</v>
      </c>
      <c r="D11" s="8">
        <v>764</v>
      </c>
      <c r="E11" s="8">
        <v>9</v>
      </c>
      <c r="F11" s="9">
        <f t="shared" si="0"/>
        <v>2238</v>
      </c>
      <c r="G11" s="10">
        <f t="shared" si="1"/>
        <v>92.288659793814432</v>
      </c>
      <c r="H11" s="9">
        <v>128</v>
      </c>
      <c r="I11" s="8">
        <v>55</v>
      </c>
      <c r="J11" s="8">
        <v>0</v>
      </c>
      <c r="K11" s="9">
        <f t="shared" si="2"/>
        <v>183</v>
      </c>
      <c r="L11" s="8">
        <f t="shared" si="4"/>
        <v>7.5463917525773194</v>
      </c>
      <c r="M11" s="11"/>
      <c r="N11" s="12"/>
      <c r="O11" s="12"/>
      <c r="P11" s="11"/>
      <c r="Q11" s="13"/>
      <c r="R11" s="9">
        <v>4</v>
      </c>
      <c r="S11" s="8">
        <v>0</v>
      </c>
      <c r="T11" s="8">
        <v>0</v>
      </c>
      <c r="U11" s="9">
        <f t="shared" si="6"/>
        <v>4</v>
      </c>
      <c r="V11" s="8">
        <f t="shared" si="5"/>
        <v>0.16494845360824742</v>
      </c>
      <c r="W11" s="9">
        <v>1597</v>
      </c>
      <c r="X11" s="8">
        <v>819</v>
      </c>
      <c r="Y11" s="17">
        <v>9</v>
      </c>
      <c r="Z11" s="9">
        <f t="shared" si="3"/>
        <v>2425</v>
      </c>
      <c r="AA11" s="8">
        <f t="shared" si="3"/>
        <v>100</v>
      </c>
    </row>
    <row r="12" spans="2:27" ht="21.75" customHeight="1">
      <c r="B12" s="7" t="s">
        <v>20</v>
      </c>
      <c r="C12" s="8">
        <v>0</v>
      </c>
      <c r="D12" s="8">
        <v>1</v>
      </c>
      <c r="E12" s="8">
        <v>0</v>
      </c>
      <c r="F12" s="9">
        <f t="shared" si="0"/>
        <v>1</v>
      </c>
      <c r="G12" s="10">
        <v>0</v>
      </c>
      <c r="H12" s="9">
        <v>4</v>
      </c>
      <c r="I12" s="8">
        <v>12</v>
      </c>
      <c r="J12" s="8">
        <v>0</v>
      </c>
      <c r="K12" s="9">
        <f t="shared" si="2"/>
        <v>16</v>
      </c>
      <c r="L12" s="8">
        <f t="shared" si="4"/>
        <v>2.807017543859649</v>
      </c>
      <c r="M12" s="11"/>
      <c r="N12" s="12"/>
      <c r="O12" s="12"/>
      <c r="P12" s="11"/>
      <c r="Q12" s="13"/>
      <c r="R12" s="9">
        <v>243</v>
      </c>
      <c r="S12" s="8">
        <v>300</v>
      </c>
      <c r="T12" s="8">
        <v>10</v>
      </c>
      <c r="U12" s="9">
        <f t="shared" si="6"/>
        <v>553</v>
      </c>
      <c r="V12" s="8">
        <f t="shared" si="5"/>
        <v>97.017543859649123</v>
      </c>
      <c r="W12" s="9">
        <v>247</v>
      </c>
      <c r="X12" s="8">
        <v>313</v>
      </c>
      <c r="Y12" s="17">
        <v>10</v>
      </c>
      <c r="Z12" s="9">
        <f t="shared" si="3"/>
        <v>570</v>
      </c>
      <c r="AA12" s="8">
        <f t="shared" si="3"/>
        <v>99.824561403508767</v>
      </c>
    </row>
    <row r="13" spans="2:27" ht="21.75" customHeight="1">
      <c r="B13" s="7" t="s">
        <v>21</v>
      </c>
      <c r="C13" s="12"/>
      <c r="D13" s="12"/>
      <c r="E13" s="12"/>
      <c r="F13" s="11"/>
      <c r="G13" s="18"/>
      <c r="H13" s="9">
        <v>13</v>
      </c>
      <c r="I13" s="8">
        <v>9</v>
      </c>
      <c r="J13" s="8">
        <v>0</v>
      </c>
      <c r="K13" s="9">
        <v>22</v>
      </c>
      <c r="L13" s="8">
        <f t="shared" si="4"/>
        <v>100</v>
      </c>
      <c r="M13" s="11"/>
      <c r="N13" s="12"/>
      <c r="O13" s="12"/>
      <c r="P13" s="11"/>
      <c r="Q13" s="13"/>
      <c r="R13" s="9">
        <v>0</v>
      </c>
      <c r="S13" s="8">
        <v>0</v>
      </c>
      <c r="T13" s="8">
        <v>0</v>
      </c>
      <c r="U13" s="9">
        <f t="shared" si="6"/>
        <v>0</v>
      </c>
      <c r="V13" s="8">
        <f>(U13/$Z13)*100</f>
        <v>0</v>
      </c>
      <c r="W13" s="9">
        <v>0</v>
      </c>
      <c r="X13" s="8">
        <v>0</v>
      </c>
      <c r="Y13" s="17">
        <v>0</v>
      </c>
      <c r="Z13" s="9">
        <f t="shared" si="3"/>
        <v>22</v>
      </c>
      <c r="AA13" s="8">
        <f t="shared" si="3"/>
        <v>100</v>
      </c>
    </row>
    <row r="14" spans="2:27" ht="21.75" customHeight="1">
      <c r="B14" s="7" t="s">
        <v>22</v>
      </c>
      <c r="C14" s="12"/>
      <c r="D14" s="12"/>
      <c r="E14" s="12"/>
      <c r="F14" s="11"/>
      <c r="G14" s="18"/>
      <c r="H14" s="11"/>
      <c r="I14" s="12"/>
      <c r="J14" s="12"/>
      <c r="K14" s="11"/>
      <c r="L14" s="12"/>
      <c r="M14" s="9">
        <v>55</v>
      </c>
      <c r="N14" s="8">
        <v>52</v>
      </c>
      <c r="O14" s="8">
        <v>1</v>
      </c>
      <c r="P14" s="9">
        <f>SUM(M14:O14)</f>
        <v>108</v>
      </c>
      <c r="Q14" s="17">
        <f>(P14/$Z14)*100</f>
        <v>77.142857142857153</v>
      </c>
      <c r="R14" s="9">
        <v>15</v>
      </c>
      <c r="S14" s="8">
        <v>17</v>
      </c>
      <c r="T14" s="8">
        <v>0</v>
      </c>
      <c r="U14" s="9">
        <f>SUM(R14:T14)</f>
        <v>32</v>
      </c>
      <c r="V14" s="8">
        <f>(U14/$Z14)*100</f>
        <v>22.857142857142858</v>
      </c>
      <c r="W14" s="9">
        <v>70</v>
      </c>
      <c r="X14" s="8">
        <v>69</v>
      </c>
      <c r="Y14" s="17">
        <v>1</v>
      </c>
      <c r="Z14" s="9">
        <f t="shared" si="3"/>
        <v>140</v>
      </c>
      <c r="AA14" s="8">
        <f t="shared" si="3"/>
        <v>100.00000000000001</v>
      </c>
    </row>
    <row r="15" spans="2:27" ht="21.75" customHeight="1">
      <c r="B15" s="7" t="s">
        <v>23</v>
      </c>
      <c r="C15" s="12"/>
      <c r="D15" s="12"/>
      <c r="E15" s="12"/>
      <c r="F15" s="11"/>
      <c r="G15" s="18"/>
      <c r="H15" s="11"/>
      <c r="I15" s="12"/>
      <c r="J15" s="12"/>
      <c r="K15" s="11"/>
      <c r="L15" s="12"/>
      <c r="M15" s="9">
        <v>53</v>
      </c>
      <c r="N15" s="8">
        <v>101</v>
      </c>
      <c r="O15" s="8">
        <v>0</v>
      </c>
      <c r="P15" s="9">
        <f>SUM(M15:O15)</f>
        <v>154</v>
      </c>
      <c r="Q15" s="17">
        <f>(P15/$Z15)*100</f>
        <v>100</v>
      </c>
      <c r="R15" s="9">
        <v>0</v>
      </c>
      <c r="S15" s="8">
        <v>0</v>
      </c>
      <c r="T15" s="8">
        <v>0</v>
      </c>
      <c r="U15" s="19">
        <f>SUM(R15:T15)</f>
        <v>0</v>
      </c>
      <c r="V15" s="8">
        <f>(U15/$Z15)*100</f>
        <v>0</v>
      </c>
      <c r="W15" s="19">
        <v>53</v>
      </c>
      <c r="X15" s="20">
        <v>101</v>
      </c>
      <c r="Y15" s="21">
        <v>0</v>
      </c>
      <c r="Z15" s="9">
        <f t="shared" si="3"/>
        <v>154</v>
      </c>
      <c r="AA15" s="8">
        <f t="shared" si="3"/>
        <v>100</v>
      </c>
    </row>
    <row r="16" spans="2:27" s="26" customFormat="1" ht="25.5" customHeight="1" thickBot="1">
      <c r="B16" s="22" t="s">
        <v>24</v>
      </c>
      <c r="C16" s="23">
        <f>SUM(C7:C15)</f>
        <v>4630</v>
      </c>
      <c r="D16" s="23">
        <f>SUM(D7:D15)</f>
        <v>4254</v>
      </c>
      <c r="E16" s="23">
        <f>SUM(E7:E15)</f>
        <v>47</v>
      </c>
      <c r="F16" s="24">
        <f>SUM(F7:F15)</f>
        <v>8931</v>
      </c>
      <c r="G16" s="23">
        <f>(F16/$Z16)*100</f>
        <v>85.089557926829272</v>
      </c>
      <c r="H16" s="24">
        <f>SUM(H7:H15)</f>
        <v>271</v>
      </c>
      <c r="I16" s="23">
        <f t="shared" ref="I16:J16" si="7">SUM(I7:I15)</f>
        <v>421</v>
      </c>
      <c r="J16" s="25">
        <f t="shared" si="7"/>
        <v>4</v>
      </c>
      <c r="K16" s="24">
        <f>SUM(K7:K15)</f>
        <v>696</v>
      </c>
      <c r="L16" s="23">
        <f t="shared" si="4"/>
        <v>6.6310975609756104</v>
      </c>
      <c r="M16" s="24">
        <f>SUM(M14:M15)</f>
        <v>108</v>
      </c>
      <c r="N16" s="23">
        <f>SUM(N14:N15)</f>
        <v>153</v>
      </c>
      <c r="O16" s="25">
        <f>SUM(O14:O15)</f>
        <v>1</v>
      </c>
      <c r="P16" s="24">
        <f>SUM(P7:P15)</f>
        <v>262</v>
      </c>
      <c r="Q16" s="25">
        <f t="shared" ref="Q16" si="8">(P16/$Z16)*100</f>
        <v>2.4961890243902438</v>
      </c>
      <c r="R16" s="24">
        <f>SUM(R7:R15)</f>
        <v>268</v>
      </c>
      <c r="S16" s="23">
        <f t="shared" ref="S16:T16" si="9">SUM(S7:S15)</f>
        <v>329</v>
      </c>
      <c r="T16" s="25">
        <f t="shared" si="9"/>
        <v>10</v>
      </c>
      <c r="U16" s="24">
        <f>SUM(U7:U15)</f>
        <v>607</v>
      </c>
      <c r="V16" s="25">
        <f t="shared" si="5"/>
        <v>5.7831554878048781</v>
      </c>
      <c r="W16" s="23">
        <f t="shared" ref="W16" si="10">SUM(C16,H16,M16,R16)</f>
        <v>5277</v>
      </c>
      <c r="X16" s="23">
        <f t="shared" si="3"/>
        <v>5157</v>
      </c>
      <c r="Y16" s="23">
        <f t="shared" si="3"/>
        <v>62</v>
      </c>
      <c r="Z16" s="24">
        <f>SUM(Z7:Z15)</f>
        <v>10496</v>
      </c>
      <c r="AA16" s="23">
        <f>SUM(G16,L16,Q16,V16)</f>
        <v>100</v>
      </c>
    </row>
    <row r="17" spans="2:5" ht="17.25" customHeight="1">
      <c r="B17" s="27" t="s">
        <v>25</v>
      </c>
      <c r="C17" s="28"/>
      <c r="D17" s="28"/>
      <c r="E17" s="28"/>
    </row>
    <row r="18" spans="2:5">
      <c r="B18" s="27" t="s">
        <v>26</v>
      </c>
      <c r="C18" s="28"/>
      <c r="D18" s="28"/>
      <c r="E18" s="28"/>
    </row>
    <row r="19" spans="2:5">
      <c r="B19" s="27" t="s">
        <v>27</v>
      </c>
      <c r="C19" s="28"/>
      <c r="D19" s="28"/>
      <c r="E19" s="28"/>
    </row>
    <row r="20" spans="2:5">
      <c r="B20" s="27" t="s">
        <v>28</v>
      </c>
      <c r="C20" s="28"/>
      <c r="D20" s="28"/>
      <c r="E20" s="28"/>
    </row>
    <row r="21" spans="2:5">
      <c r="B21" s="27" t="s">
        <v>29</v>
      </c>
      <c r="C21" s="28"/>
      <c r="D21" s="28"/>
      <c r="E21" s="28"/>
    </row>
    <row r="22" spans="2:5">
      <c r="B22" s="27" t="s">
        <v>30</v>
      </c>
    </row>
  </sheetData>
  <mergeCells count="6">
    <mergeCell ref="W5:AA5"/>
    <mergeCell ref="B3:L3"/>
    <mergeCell ref="C5:G5"/>
    <mergeCell ref="H5:L5"/>
    <mergeCell ref="M5:Q5"/>
    <mergeCell ref="S5:V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2:M27"/>
  <sheetViews>
    <sheetView showGridLines="0" workbookViewId="0">
      <selection activeCell="E18" sqref="E18"/>
    </sheetView>
  </sheetViews>
  <sheetFormatPr defaultRowHeight="15"/>
  <cols>
    <col min="1" max="1" width="3.140625" customWidth="1"/>
    <col min="2" max="2" width="22.7109375" customWidth="1"/>
    <col min="3" max="3" width="11.42578125" customWidth="1"/>
    <col min="4" max="4" width="11.5703125" customWidth="1"/>
    <col min="5" max="5" width="11.140625" customWidth="1"/>
    <col min="6" max="10" width="9.28515625" bestFit="1" customWidth="1"/>
    <col min="11" max="11" width="10.7109375" customWidth="1"/>
    <col min="12" max="12" width="9.7109375" bestFit="1" customWidth="1"/>
    <col min="13" max="13" width="9.28515625" bestFit="1" customWidth="1"/>
  </cols>
  <sheetData>
    <row r="2" spans="2:13" ht="15.75" thickBot="1"/>
    <row r="3" spans="2:13" ht="27" thickTop="1" thickBot="1">
      <c r="B3" s="117" t="s">
        <v>31</v>
      </c>
      <c r="C3" s="118"/>
      <c r="D3" s="118"/>
      <c r="E3" s="118"/>
      <c r="F3" s="118"/>
      <c r="G3" s="118"/>
      <c r="H3" s="118"/>
      <c r="I3" s="118"/>
      <c r="J3" s="118"/>
      <c r="K3" s="118"/>
      <c r="L3" s="119"/>
    </row>
    <row r="4" spans="2:13" ht="23.25" customHeight="1" thickTop="1"/>
    <row r="5" spans="2:13" ht="26.25" customHeight="1">
      <c r="B5" s="29" t="s">
        <v>32</v>
      </c>
    </row>
    <row r="6" spans="2:13" ht="17.25" customHeight="1" thickBot="1">
      <c r="B6" s="30"/>
    </row>
    <row r="7" spans="2:13" ht="21.75" customHeight="1" thickBot="1">
      <c r="B7" s="31" t="s">
        <v>33</v>
      </c>
      <c r="C7" s="32" t="s">
        <v>15</v>
      </c>
      <c r="D7" s="32" t="s">
        <v>16</v>
      </c>
      <c r="E7" s="32" t="s">
        <v>17</v>
      </c>
      <c r="F7" s="32" t="s">
        <v>18</v>
      </c>
      <c r="G7" s="32" t="s">
        <v>19</v>
      </c>
      <c r="H7" s="32" t="s">
        <v>20</v>
      </c>
      <c r="I7" s="32" t="s">
        <v>21</v>
      </c>
      <c r="J7" s="32" t="s">
        <v>22</v>
      </c>
      <c r="K7" s="31" t="s">
        <v>23</v>
      </c>
      <c r="L7" s="32" t="s">
        <v>24</v>
      </c>
      <c r="M7" s="31" t="s">
        <v>14</v>
      </c>
    </row>
    <row r="8" spans="2:13" ht="20.25" customHeight="1" thickTop="1">
      <c r="B8" s="33" t="s">
        <v>34</v>
      </c>
      <c r="C8" s="10">
        <v>17</v>
      </c>
      <c r="D8" s="10">
        <v>67</v>
      </c>
      <c r="E8" s="10">
        <v>2</v>
      </c>
      <c r="F8" s="10">
        <v>9</v>
      </c>
      <c r="G8" s="10">
        <v>19</v>
      </c>
      <c r="H8" s="10">
        <v>8</v>
      </c>
      <c r="I8" s="10">
        <v>1</v>
      </c>
      <c r="J8" s="10">
        <v>4</v>
      </c>
      <c r="K8" s="10">
        <v>0</v>
      </c>
      <c r="L8" s="9">
        <f>SUM(C8:K8)</f>
        <v>127</v>
      </c>
      <c r="M8" s="34">
        <f>(L8/L$16)*100</f>
        <v>1.209984756097561</v>
      </c>
    </row>
    <row r="9" spans="2:13" ht="20.25" customHeight="1">
      <c r="B9" s="33" t="s">
        <v>35</v>
      </c>
      <c r="C9" s="10">
        <v>62</v>
      </c>
      <c r="D9" s="10">
        <v>46</v>
      </c>
      <c r="E9" s="10">
        <v>23</v>
      </c>
      <c r="F9" s="10">
        <v>59</v>
      </c>
      <c r="G9" s="10">
        <v>67</v>
      </c>
      <c r="H9" s="10">
        <v>4</v>
      </c>
      <c r="I9" s="10">
        <v>1</v>
      </c>
      <c r="J9" s="10">
        <v>4</v>
      </c>
      <c r="K9" s="10">
        <v>5</v>
      </c>
      <c r="L9" s="9">
        <f t="shared" ref="L9:L15" si="0">SUM(C9:K9)</f>
        <v>271</v>
      </c>
      <c r="M9" s="34">
        <f t="shared" ref="M9:M16" si="1">(L9/L$16)*100</f>
        <v>2.5819359756097562</v>
      </c>
    </row>
    <row r="10" spans="2:13" ht="20.25" customHeight="1">
      <c r="B10" s="33" t="s">
        <v>36</v>
      </c>
      <c r="C10" s="10">
        <v>32</v>
      </c>
      <c r="D10" s="10">
        <v>32</v>
      </c>
      <c r="E10" s="10">
        <v>4</v>
      </c>
      <c r="F10" s="10">
        <v>18</v>
      </c>
      <c r="G10" s="10">
        <v>45</v>
      </c>
      <c r="H10" s="10">
        <v>5</v>
      </c>
      <c r="I10" s="10">
        <v>0</v>
      </c>
      <c r="J10" s="10">
        <v>0</v>
      </c>
      <c r="K10" s="10">
        <v>4</v>
      </c>
      <c r="L10" s="9">
        <f t="shared" si="0"/>
        <v>140</v>
      </c>
      <c r="M10" s="34">
        <f t="shared" si="1"/>
        <v>1.3338414634146341</v>
      </c>
    </row>
    <row r="11" spans="2:13" ht="20.25" customHeight="1">
      <c r="B11" s="33" t="s">
        <v>37</v>
      </c>
      <c r="C11" s="35">
        <v>0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9">
        <f t="shared" si="0"/>
        <v>0</v>
      </c>
      <c r="M11" s="34">
        <f t="shared" si="1"/>
        <v>0</v>
      </c>
    </row>
    <row r="12" spans="2:13" ht="20.25" customHeight="1">
      <c r="B12" s="33" t="s">
        <v>38</v>
      </c>
      <c r="C12" s="35">
        <v>29</v>
      </c>
      <c r="D12" s="35">
        <v>30</v>
      </c>
      <c r="E12" s="35">
        <v>4</v>
      </c>
      <c r="F12" s="35">
        <v>15</v>
      </c>
      <c r="G12" s="35">
        <v>19</v>
      </c>
      <c r="H12" s="35">
        <v>2</v>
      </c>
      <c r="I12" s="35">
        <v>1</v>
      </c>
      <c r="J12" s="35">
        <v>0</v>
      </c>
      <c r="K12" s="35">
        <v>0</v>
      </c>
      <c r="L12" s="9">
        <f t="shared" si="0"/>
        <v>100</v>
      </c>
      <c r="M12" s="34">
        <f t="shared" si="1"/>
        <v>0.9527439024390244</v>
      </c>
    </row>
    <row r="13" spans="2:13" ht="20.25" customHeight="1">
      <c r="B13" s="33" t="s">
        <v>39</v>
      </c>
      <c r="C13" s="35">
        <v>14</v>
      </c>
      <c r="D13" s="35">
        <v>20</v>
      </c>
      <c r="E13" s="35">
        <v>7</v>
      </c>
      <c r="F13" s="35">
        <v>37</v>
      </c>
      <c r="G13" s="35">
        <v>115</v>
      </c>
      <c r="H13" s="35">
        <v>1</v>
      </c>
      <c r="I13" s="35">
        <v>1</v>
      </c>
      <c r="J13" s="35">
        <v>1</v>
      </c>
      <c r="K13" s="35">
        <v>1</v>
      </c>
      <c r="L13" s="9">
        <f t="shared" si="0"/>
        <v>197</v>
      </c>
      <c r="M13" s="34">
        <f t="shared" si="1"/>
        <v>1.8769054878048781</v>
      </c>
    </row>
    <row r="14" spans="2:13" ht="20.25" customHeight="1">
      <c r="B14" s="33" t="s">
        <v>40</v>
      </c>
      <c r="C14" s="35">
        <v>1985</v>
      </c>
      <c r="D14" s="35">
        <v>2186</v>
      </c>
      <c r="E14" s="35">
        <v>610</v>
      </c>
      <c r="F14" s="35">
        <v>1733</v>
      </c>
      <c r="G14" s="35">
        <v>2124</v>
      </c>
      <c r="H14" s="35">
        <v>350</v>
      </c>
      <c r="I14" s="35">
        <v>18</v>
      </c>
      <c r="J14" s="35">
        <v>124</v>
      </c>
      <c r="K14" s="35">
        <v>132</v>
      </c>
      <c r="L14" s="9">
        <f t="shared" si="0"/>
        <v>9262</v>
      </c>
      <c r="M14" s="34">
        <f t="shared" si="1"/>
        <v>88.243140243902445</v>
      </c>
    </row>
    <row r="15" spans="2:13" ht="20.25" customHeight="1">
      <c r="B15" s="33" t="s">
        <v>41</v>
      </c>
      <c r="C15" s="35">
        <v>47</v>
      </c>
      <c r="D15" s="35">
        <v>55</v>
      </c>
      <c r="E15" s="35">
        <v>9</v>
      </c>
      <c r="F15" s="35">
        <v>33</v>
      </c>
      <c r="G15" s="35">
        <v>36</v>
      </c>
      <c r="H15" s="35">
        <v>200</v>
      </c>
      <c r="I15" s="35">
        <v>0</v>
      </c>
      <c r="J15" s="35">
        <v>7</v>
      </c>
      <c r="K15" s="35">
        <v>12</v>
      </c>
      <c r="L15" s="36">
        <f t="shared" si="0"/>
        <v>399</v>
      </c>
      <c r="M15" s="34">
        <f t="shared" si="1"/>
        <v>3.8014481707317076</v>
      </c>
    </row>
    <row r="16" spans="2:13" ht="25.5" customHeight="1" thickBot="1">
      <c r="B16" s="37" t="s">
        <v>42</v>
      </c>
      <c r="C16" s="38">
        <f>SUM(C8:C15)</f>
        <v>2186</v>
      </c>
      <c r="D16" s="38">
        <f t="shared" ref="D16:L16" si="2">SUM(D8:D15)</f>
        <v>2436</v>
      </c>
      <c r="E16" s="38">
        <f t="shared" si="2"/>
        <v>659</v>
      </c>
      <c r="F16" s="38">
        <f t="shared" si="2"/>
        <v>1904</v>
      </c>
      <c r="G16" s="38">
        <f t="shared" si="2"/>
        <v>2425</v>
      </c>
      <c r="H16" s="38">
        <f t="shared" si="2"/>
        <v>570</v>
      </c>
      <c r="I16" s="38">
        <f t="shared" si="2"/>
        <v>22</v>
      </c>
      <c r="J16" s="38">
        <f t="shared" si="2"/>
        <v>140</v>
      </c>
      <c r="K16" s="38">
        <f t="shared" si="2"/>
        <v>154</v>
      </c>
      <c r="L16" s="38">
        <f t="shared" si="2"/>
        <v>10496</v>
      </c>
      <c r="M16" s="39">
        <f t="shared" si="1"/>
        <v>100</v>
      </c>
    </row>
    <row r="17" spans="2:13" ht="37.5" customHeight="1"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</row>
    <row r="18" spans="2:13" ht="18">
      <c r="B18" s="41" t="s">
        <v>43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</row>
    <row r="19" spans="2:13" ht="13.5" customHeight="1" thickBot="1"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</row>
    <row r="20" spans="2:13" ht="19.5" customHeight="1" thickBot="1">
      <c r="B20" s="31" t="s">
        <v>44</v>
      </c>
      <c r="C20" s="32" t="s">
        <v>15</v>
      </c>
      <c r="D20" s="32" t="s">
        <v>16</v>
      </c>
      <c r="E20" s="32" t="s">
        <v>17</v>
      </c>
      <c r="F20" s="32" t="s">
        <v>18</v>
      </c>
      <c r="G20" s="32" t="s">
        <v>19</v>
      </c>
      <c r="H20" s="32" t="s">
        <v>20</v>
      </c>
      <c r="I20" s="32" t="s">
        <v>21</v>
      </c>
      <c r="J20" s="32" t="s">
        <v>22</v>
      </c>
      <c r="K20" s="31" t="s">
        <v>23</v>
      </c>
      <c r="L20" s="32" t="s">
        <v>24</v>
      </c>
      <c r="M20" s="32" t="s">
        <v>14</v>
      </c>
    </row>
    <row r="21" spans="2:13" ht="18.75" customHeight="1" thickTop="1">
      <c r="B21" s="33" t="s">
        <v>45</v>
      </c>
      <c r="C21" s="10">
        <v>449</v>
      </c>
      <c r="D21" s="10">
        <v>348</v>
      </c>
      <c r="E21" s="10">
        <v>114</v>
      </c>
      <c r="F21" s="10">
        <v>312</v>
      </c>
      <c r="G21" s="10">
        <v>527</v>
      </c>
      <c r="H21" s="10">
        <v>291</v>
      </c>
      <c r="I21" s="10">
        <v>0</v>
      </c>
      <c r="J21" s="10">
        <v>0</v>
      </c>
      <c r="K21" s="10">
        <v>0</v>
      </c>
      <c r="L21" s="9">
        <f>SUM(C21:K21)</f>
        <v>2041</v>
      </c>
      <c r="M21" s="34">
        <f>(L21/L$27)*100</f>
        <v>19.445503048780488</v>
      </c>
    </row>
    <row r="22" spans="2:13" ht="18.75" customHeight="1">
      <c r="B22" s="33" t="s">
        <v>46</v>
      </c>
      <c r="C22" s="10">
        <v>865</v>
      </c>
      <c r="D22" s="10">
        <v>803</v>
      </c>
      <c r="E22" s="10">
        <v>259</v>
      </c>
      <c r="F22" s="10">
        <v>783</v>
      </c>
      <c r="G22" s="10">
        <v>948</v>
      </c>
      <c r="H22" s="10">
        <v>56</v>
      </c>
      <c r="I22" s="10">
        <v>0</v>
      </c>
      <c r="J22" s="10">
        <v>1</v>
      </c>
      <c r="K22" s="10">
        <v>3</v>
      </c>
      <c r="L22" s="9">
        <f t="shared" ref="L22:L27" si="3">SUM(C22:K22)</f>
        <v>3718</v>
      </c>
      <c r="M22" s="34">
        <f>(L22/L$27)*100</f>
        <v>35.423018292682926</v>
      </c>
    </row>
    <row r="23" spans="2:13" ht="18.75" customHeight="1">
      <c r="B23" s="33" t="s">
        <v>47</v>
      </c>
      <c r="C23" s="10">
        <v>692</v>
      </c>
      <c r="D23" s="10">
        <v>908</v>
      </c>
      <c r="E23" s="10">
        <v>232</v>
      </c>
      <c r="F23" s="10">
        <v>696</v>
      </c>
      <c r="G23" s="10">
        <v>758</v>
      </c>
      <c r="H23" s="10">
        <v>103</v>
      </c>
      <c r="I23" s="10">
        <v>1</v>
      </c>
      <c r="J23" s="10">
        <v>71</v>
      </c>
      <c r="K23" s="10">
        <v>103</v>
      </c>
      <c r="L23" s="9">
        <f t="shared" si="3"/>
        <v>3564</v>
      </c>
      <c r="M23" s="34">
        <f>(L23/L$27)*100</f>
        <v>33.955792682926827</v>
      </c>
    </row>
    <row r="24" spans="2:13" ht="18.75" customHeight="1">
      <c r="B24" s="33" t="s">
        <v>48</v>
      </c>
      <c r="C24" s="35">
        <v>113</v>
      </c>
      <c r="D24" s="35">
        <v>202</v>
      </c>
      <c r="E24" s="35">
        <v>37</v>
      </c>
      <c r="F24" s="35">
        <v>74</v>
      </c>
      <c r="G24" s="35">
        <v>154</v>
      </c>
      <c r="H24" s="35">
        <v>56</v>
      </c>
      <c r="I24" s="35">
        <v>15</v>
      </c>
      <c r="J24" s="35">
        <v>61</v>
      </c>
      <c r="K24" s="35">
        <v>45</v>
      </c>
      <c r="L24" s="9">
        <f t="shared" si="3"/>
        <v>757</v>
      </c>
      <c r="M24" s="34">
        <f t="shared" ref="M24:M27" si="4">(L24/L$27)*100</f>
        <v>7.2122713414634152</v>
      </c>
    </row>
    <row r="25" spans="2:13" ht="18.75" customHeight="1">
      <c r="B25" s="33" t="s">
        <v>49</v>
      </c>
      <c r="C25" s="35">
        <v>66</v>
      </c>
      <c r="D25" s="35">
        <v>174</v>
      </c>
      <c r="E25" s="35">
        <v>17</v>
      </c>
      <c r="F25" s="35">
        <v>39</v>
      </c>
      <c r="G25" s="35">
        <v>38</v>
      </c>
      <c r="H25" s="35">
        <v>56</v>
      </c>
      <c r="I25" s="35">
        <v>6</v>
      </c>
      <c r="J25" s="35">
        <v>7</v>
      </c>
      <c r="K25" s="35">
        <v>3</v>
      </c>
      <c r="L25" s="9">
        <f t="shared" si="3"/>
        <v>406</v>
      </c>
      <c r="M25" s="34">
        <f t="shared" si="4"/>
        <v>3.868140243902439</v>
      </c>
    </row>
    <row r="26" spans="2:13" ht="18.75" customHeight="1">
      <c r="B26" s="33" t="s">
        <v>50</v>
      </c>
      <c r="C26" s="35">
        <v>1</v>
      </c>
      <c r="D26" s="35">
        <v>1</v>
      </c>
      <c r="E26" s="35">
        <v>0</v>
      </c>
      <c r="F26" s="35">
        <v>0</v>
      </c>
      <c r="G26" s="35">
        <v>0</v>
      </c>
      <c r="H26" s="35">
        <v>8</v>
      </c>
      <c r="I26" s="35">
        <v>0</v>
      </c>
      <c r="J26" s="35">
        <v>0</v>
      </c>
      <c r="K26" s="35">
        <v>0</v>
      </c>
      <c r="L26" s="9">
        <f t="shared" si="3"/>
        <v>10</v>
      </c>
      <c r="M26" s="34">
        <f t="shared" si="4"/>
        <v>9.527439024390244E-2</v>
      </c>
    </row>
    <row r="27" spans="2:13" ht="23.25" customHeight="1" thickBot="1">
      <c r="B27" s="37" t="s">
        <v>12</v>
      </c>
      <c r="C27" s="38">
        <f>SUM(C21:C26)</f>
        <v>2186</v>
      </c>
      <c r="D27" s="38">
        <f t="shared" ref="D27:K27" si="5">SUM(D21:D26)</f>
        <v>2436</v>
      </c>
      <c r="E27" s="38">
        <f t="shared" si="5"/>
        <v>659</v>
      </c>
      <c r="F27" s="38">
        <f t="shared" si="5"/>
        <v>1904</v>
      </c>
      <c r="G27" s="38">
        <f t="shared" si="5"/>
        <v>2425</v>
      </c>
      <c r="H27" s="38">
        <f t="shared" si="5"/>
        <v>570</v>
      </c>
      <c r="I27" s="38">
        <f t="shared" si="5"/>
        <v>22</v>
      </c>
      <c r="J27" s="38">
        <f t="shared" si="5"/>
        <v>140</v>
      </c>
      <c r="K27" s="38">
        <f t="shared" si="5"/>
        <v>154</v>
      </c>
      <c r="L27" s="42">
        <f t="shared" si="3"/>
        <v>10496</v>
      </c>
      <c r="M27" s="39">
        <f t="shared" si="4"/>
        <v>100</v>
      </c>
    </row>
  </sheetData>
  <mergeCells count="1">
    <mergeCell ref="B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O77"/>
  <sheetViews>
    <sheetView showGridLines="0" workbookViewId="0">
      <selection activeCell="H6" sqref="H6"/>
    </sheetView>
  </sheetViews>
  <sheetFormatPr defaultRowHeight="15"/>
  <cols>
    <col min="1" max="1" width="3.140625" customWidth="1"/>
    <col min="2" max="2" width="22.7109375" customWidth="1"/>
    <col min="3" max="3" width="21" customWidth="1"/>
    <col min="4" max="4" width="11.28515625" bestFit="1" customWidth="1"/>
    <col min="5" max="5" width="11.140625" customWidth="1"/>
    <col min="6" max="6" width="14.28515625" customWidth="1"/>
    <col min="7" max="7" width="13.5703125" bestFit="1" customWidth="1"/>
    <col min="8" max="8" width="12.28515625" customWidth="1"/>
    <col min="9" max="9" width="15.42578125" customWidth="1"/>
    <col min="10" max="10" width="16.7109375" customWidth="1"/>
    <col min="11" max="11" width="16.85546875" customWidth="1"/>
  </cols>
  <sheetData>
    <row r="1" spans="1:9" ht="15.75" thickBot="1"/>
    <row r="2" spans="1:9" ht="27" thickTop="1" thickBot="1">
      <c r="B2" s="43" t="s">
        <v>51</v>
      </c>
      <c r="C2" s="44"/>
      <c r="D2" s="44"/>
      <c r="E2" s="44"/>
      <c r="F2" s="44"/>
      <c r="G2" s="44"/>
      <c r="H2" s="44"/>
      <c r="I2" s="45"/>
    </row>
    <row r="3" spans="1:9" ht="15.75" thickTop="1"/>
    <row r="4" spans="1:9" ht="18">
      <c r="A4" s="41"/>
      <c r="B4" s="41" t="s">
        <v>52</v>
      </c>
    </row>
    <row r="5" spans="1:9" ht="15.75" thickBot="1"/>
    <row r="6" spans="1:9" ht="16.5" thickTop="1" thickBot="1">
      <c r="B6" s="46" t="s">
        <v>53</v>
      </c>
      <c r="C6" s="46"/>
      <c r="D6" s="46" t="s">
        <v>54</v>
      </c>
      <c r="E6" s="47" t="s">
        <v>13</v>
      </c>
    </row>
    <row r="7" spans="1:9" ht="15.75" thickTop="1">
      <c r="B7" s="124" t="s">
        <v>45</v>
      </c>
      <c r="C7" s="124"/>
      <c r="D7" s="48">
        <v>1731</v>
      </c>
      <c r="E7" s="49">
        <f>(D7/D$13)*100</f>
        <v>79.990757855822551</v>
      </c>
    </row>
    <row r="8" spans="1:9">
      <c r="B8" s="125" t="s">
        <v>46</v>
      </c>
      <c r="C8" s="125"/>
      <c r="D8" s="48">
        <v>415</v>
      </c>
      <c r="E8" s="49">
        <f t="shared" ref="E8:E13" si="0">(D8/D$13)*100</f>
        <v>19.177449168207026</v>
      </c>
    </row>
    <row r="9" spans="1:9">
      <c r="B9" s="125" t="s">
        <v>47</v>
      </c>
      <c r="C9" s="125"/>
      <c r="D9" s="48">
        <v>17</v>
      </c>
      <c r="E9" s="49">
        <f t="shared" si="0"/>
        <v>0.78558225508317936</v>
      </c>
    </row>
    <row r="10" spans="1:9">
      <c r="B10" s="125" t="s">
        <v>48</v>
      </c>
      <c r="C10" s="125"/>
      <c r="D10" s="48">
        <v>0</v>
      </c>
      <c r="E10" s="49">
        <f t="shared" si="0"/>
        <v>0</v>
      </c>
    </row>
    <row r="11" spans="1:9">
      <c r="B11" s="125" t="s">
        <v>49</v>
      </c>
      <c r="C11" s="125"/>
      <c r="D11" s="48">
        <v>1</v>
      </c>
      <c r="E11" s="49">
        <f t="shared" si="0"/>
        <v>4.6210720887245843E-2</v>
      </c>
    </row>
    <row r="12" spans="1:9">
      <c r="B12" s="126" t="s">
        <v>50</v>
      </c>
      <c r="C12" s="126"/>
      <c r="D12" s="48">
        <v>0</v>
      </c>
      <c r="E12" s="49">
        <f t="shared" si="0"/>
        <v>0</v>
      </c>
    </row>
    <row r="13" spans="1:9" ht="15.75" thickBot="1">
      <c r="B13" s="127" t="s">
        <v>55</v>
      </c>
      <c r="C13" s="127"/>
      <c r="D13" s="50">
        <f>SUM(D7:D12)</f>
        <v>2164</v>
      </c>
      <c r="E13" s="51">
        <f t="shared" si="0"/>
        <v>100</v>
      </c>
    </row>
    <row r="14" spans="1:9" ht="15.75" thickTop="1"/>
    <row r="16" spans="1:9" ht="18">
      <c r="B16" s="41" t="s">
        <v>56</v>
      </c>
    </row>
    <row r="17" spans="2:15" ht="15.75" thickBot="1"/>
    <row r="18" spans="2:15" ht="27" thickBot="1">
      <c r="B18" s="52" t="s">
        <v>57</v>
      </c>
      <c r="C18" s="53" t="s">
        <v>34</v>
      </c>
      <c r="D18" s="53" t="s">
        <v>58</v>
      </c>
      <c r="E18" s="53" t="s">
        <v>59</v>
      </c>
      <c r="F18" s="53" t="s">
        <v>37</v>
      </c>
      <c r="G18" s="53" t="s">
        <v>60</v>
      </c>
      <c r="H18" s="53" t="s">
        <v>61</v>
      </c>
      <c r="I18" s="53" t="s">
        <v>62</v>
      </c>
      <c r="J18" s="53" t="s">
        <v>63</v>
      </c>
      <c r="K18" s="54" t="s">
        <v>64</v>
      </c>
    </row>
    <row r="19" spans="2:15" ht="15.75" thickTop="1">
      <c r="B19" s="55" t="s">
        <v>65</v>
      </c>
      <c r="C19" s="56">
        <v>8</v>
      </c>
      <c r="D19" s="56">
        <v>30</v>
      </c>
      <c r="E19" s="56">
        <v>9</v>
      </c>
      <c r="F19" s="56">
        <v>0</v>
      </c>
      <c r="G19" s="56">
        <v>6</v>
      </c>
      <c r="H19" s="56">
        <v>967</v>
      </c>
      <c r="I19" s="56">
        <v>5</v>
      </c>
      <c r="J19" s="56">
        <v>10</v>
      </c>
      <c r="K19" s="57">
        <f>SUM(C19:J19)</f>
        <v>1035</v>
      </c>
    </row>
    <row r="20" spans="2:15">
      <c r="B20" s="55" t="s">
        <v>66</v>
      </c>
      <c r="C20" s="56">
        <v>3</v>
      </c>
      <c r="D20" s="56">
        <v>22</v>
      </c>
      <c r="E20" s="56">
        <v>14</v>
      </c>
      <c r="F20" s="56">
        <v>0</v>
      </c>
      <c r="G20" s="56">
        <v>13</v>
      </c>
      <c r="H20" s="56">
        <v>1033</v>
      </c>
      <c r="I20" s="56">
        <v>12</v>
      </c>
      <c r="J20" s="56">
        <v>14</v>
      </c>
      <c r="K20" s="57">
        <f t="shared" ref="K20:K21" si="1">SUM(C20:J20)</f>
        <v>1111</v>
      </c>
    </row>
    <row r="21" spans="2:15">
      <c r="B21" s="55" t="s">
        <v>50</v>
      </c>
      <c r="C21" s="56">
        <v>0</v>
      </c>
      <c r="D21" s="56">
        <v>0</v>
      </c>
      <c r="E21" s="56">
        <v>0</v>
      </c>
      <c r="F21" s="56">
        <v>0</v>
      </c>
      <c r="G21" s="56">
        <v>0</v>
      </c>
      <c r="H21" s="56">
        <v>17</v>
      </c>
      <c r="I21" s="56">
        <v>0</v>
      </c>
      <c r="J21" s="56">
        <v>1</v>
      </c>
      <c r="K21" s="57">
        <f t="shared" si="1"/>
        <v>18</v>
      </c>
    </row>
    <row r="22" spans="2:15" ht="15.75" thickBot="1">
      <c r="B22" s="58" t="s">
        <v>67</v>
      </c>
      <c r="C22" s="59">
        <f>SUM(C19:C21)</f>
        <v>11</v>
      </c>
      <c r="D22" s="59">
        <f t="shared" ref="D22:K22" si="2">SUM(D19:D21)</f>
        <v>52</v>
      </c>
      <c r="E22" s="59">
        <f t="shared" si="2"/>
        <v>23</v>
      </c>
      <c r="F22" s="59">
        <f t="shared" si="2"/>
        <v>0</v>
      </c>
      <c r="G22" s="59">
        <f t="shared" si="2"/>
        <v>19</v>
      </c>
      <c r="H22" s="59">
        <f t="shared" si="2"/>
        <v>2017</v>
      </c>
      <c r="I22" s="59">
        <f t="shared" si="2"/>
        <v>17</v>
      </c>
      <c r="J22" s="59">
        <f t="shared" si="2"/>
        <v>25</v>
      </c>
      <c r="K22" s="59">
        <f t="shared" si="2"/>
        <v>2164</v>
      </c>
    </row>
    <row r="23" spans="2:15">
      <c r="B23" s="128" t="s">
        <v>68</v>
      </c>
      <c r="C23" s="128"/>
      <c r="D23" s="128"/>
      <c r="E23" s="128"/>
      <c r="F23" s="128"/>
      <c r="G23" s="128"/>
      <c r="H23" s="128"/>
      <c r="I23" s="128"/>
      <c r="J23" s="128"/>
    </row>
    <row r="24" spans="2:15">
      <c r="B24" s="60"/>
      <c r="C24" s="60"/>
      <c r="D24" s="60"/>
      <c r="E24" s="60"/>
      <c r="F24" s="60"/>
      <c r="G24" s="60"/>
      <c r="H24" s="60"/>
      <c r="I24" s="60"/>
      <c r="J24" s="60"/>
    </row>
    <row r="25" spans="2:15">
      <c r="B25" s="60"/>
      <c r="C25" s="60"/>
      <c r="D25" s="60"/>
      <c r="E25" s="60"/>
      <c r="F25" s="60"/>
      <c r="G25" s="60"/>
      <c r="H25" s="60"/>
      <c r="I25" s="60"/>
      <c r="J25" s="60"/>
    </row>
    <row r="26" spans="2:15" ht="18">
      <c r="B26" s="41" t="s">
        <v>69</v>
      </c>
      <c r="E26" s="61"/>
      <c r="F26" s="61"/>
      <c r="G26" s="61"/>
      <c r="H26" s="61"/>
      <c r="I26" s="61"/>
      <c r="J26" s="61"/>
      <c r="K26" s="61"/>
    </row>
    <row r="27" spans="2:15" ht="15.75" thickBot="1">
      <c r="B27" s="62"/>
      <c r="E27" s="63"/>
      <c r="F27" s="63"/>
      <c r="G27" s="63"/>
      <c r="H27" s="64"/>
      <c r="I27" s="65"/>
      <c r="J27" s="65"/>
      <c r="K27" s="64"/>
      <c r="L27" s="66"/>
      <c r="M27" s="66"/>
      <c r="N27" s="66"/>
      <c r="O27" s="66"/>
    </row>
    <row r="28" spans="2:15" ht="15.75" thickBot="1">
      <c r="B28" s="67"/>
      <c r="C28" s="53" t="s">
        <v>70</v>
      </c>
      <c r="D28" s="53" t="s">
        <v>71</v>
      </c>
      <c r="E28" s="53" t="s">
        <v>72</v>
      </c>
      <c r="F28" s="53" t="s">
        <v>120</v>
      </c>
      <c r="G28" s="53" t="s">
        <v>73</v>
      </c>
      <c r="H28" s="53" t="s">
        <v>74</v>
      </c>
      <c r="I28" s="53" t="s">
        <v>75</v>
      </c>
      <c r="J28" s="53" t="s">
        <v>76</v>
      </c>
      <c r="K28" s="53" t="s">
        <v>77</v>
      </c>
      <c r="L28" s="66"/>
    </row>
    <row r="29" spans="2:15" ht="15.75" thickTop="1">
      <c r="B29" s="68" t="s">
        <v>78</v>
      </c>
      <c r="C29" s="69">
        <f>2164-SUM(D29:J29)</f>
        <v>30</v>
      </c>
      <c r="D29" s="69">
        <v>6</v>
      </c>
      <c r="E29" s="69">
        <v>79</v>
      </c>
      <c r="F29" s="69">
        <v>156</v>
      </c>
      <c r="G29" s="48">
        <v>297</v>
      </c>
      <c r="H29" s="48">
        <v>989</v>
      </c>
      <c r="I29" s="69">
        <v>512</v>
      </c>
      <c r="J29" s="69">
        <v>95</v>
      </c>
      <c r="K29" s="70">
        <v>22</v>
      </c>
      <c r="L29" s="66"/>
      <c r="M29" s="71"/>
    </row>
    <row r="30" spans="2:15">
      <c r="B30" s="68" t="s">
        <v>79</v>
      </c>
      <c r="C30" s="69">
        <f t="shared" ref="C30:C34" si="3">2164-SUM(D30:J30)</f>
        <v>30</v>
      </c>
      <c r="D30" s="69">
        <v>0</v>
      </c>
      <c r="E30" s="69">
        <v>13</v>
      </c>
      <c r="F30" s="69">
        <v>151</v>
      </c>
      <c r="G30" s="48">
        <v>275</v>
      </c>
      <c r="H30" s="48">
        <v>911</v>
      </c>
      <c r="I30" s="69">
        <v>686</v>
      </c>
      <c r="J30" s="69">
        <v>98</v>
      </c>
      <c r="K30" s="70">
        <v>23</v>
      </c>
      <c r="L30" s="66"/>
    </row>
    <row r="31" spans="2:15">
      <c r="B31" s="68" t="s">
        <v>80</v>
      </c>
      <c r="C31" s="69">
        <f t="shared" si="3"/>
        <v>30</v>
      </c>
      <c r="D31" s="69">
        <v>8</v>
      </c>
      <c r="E31" s="69">
        <v>65</v>
      </c>
      <c r="F31" s="69">
        <v>118</v>
      </c>
      <c r="G31" s="48">
        <v>211</v>
      </c>
      <c r="H31" s="48">
        <v>891</v>
      </c>
      <c r="I31" s="69">
        <v>601</v>
      </c>
      <c r="J31" s="69">
        <v>240</v>
      </c>
      <c r="K31" s="70">
        <v>24</v>
      </c>
      <c r="L31" s="66"/>
    </row>
    <row r="32" spans="2:15">
      <c r="B32" s="68" t="s">
        <v>81</v>
      </c>
      <c r="C32" s="69">
        <f t="shared" si="3"/>
        <v>30</v>
      </c>
      <c r="D32" s="69">
        <v>0</v>
      </c>
      <c r="E32" s="69">
        <v>7</v>
      </c>
      <c r="F32" s="69">
        <v>48</v>
      </c>
      <c r="G32" s="48">
        <v>212</v>
      </c>
      <c r="H32" s="48">
        <v>1219</v>
      </c>
      <c r="I32" s="69">
        <v>575</v>
      </c>
      <c r="J32" s="69">
        <v>73</v>
      </c>
      <c r="K32" s="70">
        <v>23</v>
      </c>
      <c r="L32" s="66"/>
    </row>
    <row r="33" spans="2:15">
      <c r="B33" s="68" t="s">
        <v>82</v>
      </c>
      <c r="C33" s="69">
        <f t="shared" si="3"/>
        <v>30</v>
      </c>
      <c r="D33" s="69">
        <v>2</v>
      </c>
      <c r="E33" s="69">
        <v>9</v>
      </c>
      <c r="F33" s="69">
        <v>37</v>
      </c>
      <c r="G33" s="48">
        <v>176</v>
      </c>
      <c r="H33" s="48">
        <v>1202</v>
      </c>
      <c r="I33" s="69">
        <v>617</v>
      </c>
      <c r="J33" s="69">
        <v>91</v>
      </c>
      <c r="K33" s="70">
        <v>23</v>
      </c>
      <c r="L33" s="66"/>
    </row>
    <row r="34" spans="2:15" ht="15.75" thickBot="1">
      <c r="B34" s="72" t="s">
        <v>83</v>
      </c>
      <c r="C34" s="73">
        <f t="shared" si="3"/>
        <v>2162</v>
      </c>
      <c r="D34" s="73">
        <v>0</v>
      </c>
      <c r="E34" s="73">
        <v>0</v>
      </c>
      <c r="F34" s="73">
        <v>0</v>
      </c>
      <c r="G34" s="74">
        <v>1</v>
      </c>
      <c r="H34" s="74">
        <v>1</v>
      </c>
      <c r="I34" s="73">
        <v>0</v>
      </c>
      <c r="J34" s="73">
        <v>0</v>
      </c>
      <c r="K34" s="75">
        <v>19</v>
      </c>
      <c r="L34" s="66"/>
    </row>
    <row r="35" spans="2:15">
      <c r="B35" s="68"/>
      <c r="C35" s="69"/>
      <c r="D35" s="69"/>
      <c r="E35" s="69"/>
      <c r="F35" s="69"/>
      <c r="G35" s="69"/>
      <c r="H35" s="69"/>
      <c r="I35" s="69"/>
      <c r="J35" s="69"/>
      <c r="K35" s="66"/>
      <c r="L35" s="66"/>
    </row>
    <row r="36" spans="2:15">
      <c r="B36" s="68"/>
      <c r="C36" s="69"/>
      <c r="D36" s="69"/>
      <c r="E36" s="69"/>
      <c r="F36" s="69"/>
      <c r="G36" s="69"/>
      <c r="H36" s="69"/>
      <c r="I36" s="69"/>
      <c r="J36" s="69"/>
      <c r="K36" s="66"/>
      <c r="L36" s="66"/>
    </row>
    <row r="37" spans="2:15" ht="18">
      <c r="B37" s="41" t="s">
        <v>84</v>
      </c>
      <c r="C37" s="69"/>
      <c r="D37" s="69"/>
      <c r="E37" s="69"/>
      <c r="F37" s="69"/>
      <c r="G37" s="69"/>
      <c r="H37" s="69"/>
      <c r="I37" s="69"/>
      <c r="J37" s="69"/>
      <c r="K37" s="66"/>
      <c r="L37" s="66"/>
    </row>
    <row r="38" spans="2:15" ht="15.75" thickBot="1">
      <c r="B38" s="68"/>
      <c r="C38" s="69"/>
      <c r="D38" s="69"/>
      <c r="E38" s="69"/>
      <c r="F38" s="69"/>
      <c r="G38" s="69"/>
      <c r="H38" s="69"/>
      <c r="I38" s="69"/>
      <c r="J38" s="69"/>
      <c r="K38" s="66"/>
      <c r="L38" s="66"/>
    </row>
    <row r="39" spans="2:15" ht="16.5" thickTop="1" thickBot="1">
      <c r="B39" s="46" t="s">
        <v>85</v>
      </c>
      <c r="C39" s="46" t="s">
        <v>86</v>
      </c>
      <c r="D39" s="46" t="s">
        <v>87</v>
      </c>
      <c r="E39" s="76" t="s">
        <v>88</v>
      </c>
      <c r="F39" s="69"/>
      <c r="G39" s="69"/>
      <c r="H39" s="69"/>
      <c r="I39" s="69"/>
      <c r="J39" s="69"/>
      <c r="K39" s="66"/>
      <c r="L39" s="66"/>
    </row>
    <row r="40" spans="2:15" ht="15.75" thickTop="1">
      <c r="B40" s="129" t="s">
        <v>89</v>
      </c>
      <c r="C40" s="129"/>
      <c r="D40" s="77">
        <v>297</v>
      </c>
      <c r="E40" s="78">
        <f>(D40/D$49)*100</f>
        <v>13.724584103512013</v>
      </c>
      <c r="F40" s="69"/>
      <c r="G40" s="69"/>
      <c r="H40" s="69"/>
      <c r="I40" s="69"/>
      <c r="J40" s="69"/>
      <c r="K40" s="66"/>
      <c r="L40" s="66"/>
    </row>
    <row r="41" spans="2:15">
      <c r="B41" s="121" t="s">
        <v>90</v>
      </c>
      <c r="C41" s="121"/>
      <c r="D41" s="77">
        <v>333</v>
      </c>
      <c r="E41" s="78">
        <f t="shared" ref="E41:E48" si="4">(D41/D$49)*100</f>
        <v>15.388170055452866</v>
      </c>
      <c r="F41" s="69"/>
      <c r="G41" s="69"/>
      <c r="H41" s="69"/>
      <c r="I41" s="69"/>
      <c r="J41" s="69"/>
      <c r="K41" s="66"/>
      <c r="L41" s="66"/>
    </row>
    <row r="42" spans="2:15">
      <c r="B42" s="121" t="s">
        <v>91</v>
      </c>
      <c r="C42" s="121"/>
      <c r="D42" s="77">
        <v>203</v>
      </c>
      <c r="E42" s="78">
        <f t="shared" si="4"/>
        <v>9.3807763401109057</v>
      </c>
      <c r="F42" s="69"/>
      <c r="G42" s="69"/>
      <c r="H42" s="69"/>
      <c r="I42" s="69"/>
      <c r="J42" s="69"/>
      <c r="K42" s="66"/>
      <c r="L42" s="66"/>
    </row>
    <row r="43" spans="2:15">
      <c r="B43" s="121" t="s">
        <v>92</v>
      </c>
      <c r="C43" s="121"/>
      <c r="D43" s="77">
        <v>204</v>
      </c>
      <c r="E43" s="78">
        <f t="shared" si="4"/>
        <v>9.426987060998151</v>
      </c>
      <c r="F43" s="69"/>
      <c r="G43" s="69"/>
      <c r="H43" s="69"/>
      <c r="I43" s="69"/>
      <c r="J43" s="69"/>
      <c r="K43" s="66"/>
      <c r="L43" s="66"/>
    </row>
    <row r="44" spans="2:15">
      <c r="B44" s="121" t="s">
        <v>93</v>
      </c>
      <c r="C44" s="121"/>
      <c r="D44" s="77">
        <v>175</v>
      </c>
      <c r="E44" s="78">
        <f t="shared" si="4"/>
        <v>8.0868761552680226</v>
      </c>
      <c r="F44" s="79"/>
      <c r="G44" s="80"/>
      <c r="H44" s="79"/>
      <c r="I44" s="79"/>
      <c r="J44" s="81"/>
      <c r="K44" s="66"/>
      <c r="L44" s="66"/>
      <c r="M44" s="66"/>
      <c r="N44" s="66"/>
      <c r="O44" s="66"/>
    </row>
    <row r="45" spans="2:15">
      <c r="B45" s="121" t="s">
        <v>94</v>
      </c>
      <c r="C45" s="121"/>
      <c r="D45" s="77">
        <v>204</v>
      </c>
      <c r="E45" s="78">
        <f t="shared" si="4"/>
        <v>9.426987060998151</v>
      </c>
      <c r="K45" s="82"/>
      <c r="L45" s="66"/>
      <c r="M45" s="66"/>
      <c r="N45" s="66"/>
      <c r="O45" s="66"/>
    </row>
    <row r="46" spans="2:15">
      <c r="B46" s="121" t="s">
        <v>95</v>
      </c>
      <c r="C46" s="121"/>
      <c r="D46" s="77">
        <v>313</v>
      </c>
      <c r="E46" s="78">
        <f t="shared" si="4"/>
        <v>14.463955637707947</v>
      </c>
      <c r="K46" s="82"/>
    </row>
    <row r="47" spans="2:15">
      <c r="B47" s="121" t="s">
        <v>96</v>
      </c>
      <c r="C47" s="121"/>
      <c r="D47" s="77">
        <v>404</v>
      </c>
      <c r="E47" s="78">
        <f t="shared" si="4"/>
        <v>18.669131238447321</v>
      </c>
      <c r="K47" s="82"/>
    </row>
    <row r="48" spans="2:15">
      <c r="B48" s="122" t="s">
        <v>97</v>
      </c>
      <c r="C48" s="122"/>
      <c r="D48" s="77">
        <f>2164-2133</f>
        <v>31</v>
      </c>
      <c r="E48" s="83">
        <f t="shared" si="4"/>
        <v>1.432532347504621</v>
      </c>
      <c r="K48" s="82"/>
    </row>
    <row r="49" spans="2:15">
      <c r="B49" s="123" t="s">
        <v>12</v>
      </c>
      <c r="C49" s="123"/>
      <c r="D49" s="84">
        <f>SUM(D40:D48)</f>
        <v>2164</v>
      </c>
      <c r="E49" s="85">
        <f>(D49/D$49)*100</f>
        <v>100</v>
      </c>
      <c r="K49" s="82"/>
    </row>
    <row r="50" spans="2:15" ht="15.75" thickBot="1">
      <c r="B50" s="120" t="s">
        <v>77</v>
      </c>
      <c r="C50" s="120"/>
      <c r="D50" s="86"/>
      <c r="E50" s="87">
        <v>67.69</v>
      </c>
      <c r="K50" s="82"/>
      <c r="L50" s="66"/>
    </row>
    <row r="51" spans="2:15" ht="15.75" thickTop="1">
      <c r="B51" s="88"/>
      <c r="C51" s="88"/>
      <c r="D51" s="89"/>
      <c r="K51" s="82"/>
      <c r="L51" s="66"/>
    </row>
    <row r="52" spans="2:15">
      <c r="B52" s="88"/>
      <c r="C52" s="88"/>
      <c r="D52" s="89"/>
      <c r="K52" s="82"/>
      <c r="L52" s="66"/>
    </row>
    <row r="53" spans="2:15">
      <c r="C53" s="88"/>
      <c r="D53" s="89"/>
      <c r="K53" s="82"/>
      <c r="L53" s="66"/>
    </row>
    <row r="54" spans="2:15" ht="18">
      <c r="B54" s="41" t="s">
        <v>98</v>
      </c>
      <c r="C54" s="90"/>
      <c r="D54" s="91"/>
      <c r="E54" s="92"/>
      <c r="F54" s="91"/>
      <c r="G54" s="91"/>
      <c r="H54" s="90"/>
      <c r="I54" s="90"/>
      <c r="J54" s="93"/>
      <c r="K54" s="82"/>
      <c r="L54" s="66"/>
      <c r="M54" s="66"/>
      <c r="N54" s="66"/>
      <c r="O54" s="66"/>
    </row>
    <row r="55" spans="2:15" ht="15.75" thickBot="1">
      <c r="B55" s="94"/>
      <c r="C55" s="90"/>
      <c r="D55" s="91"/>
      <c r="E55" s="92"/>
      <c r="F55" s="91"/>
      <c r="G55" s="91"/>
      <c r="H55" s="90"/>
      <c r="I55" s="90"/>
      <c r="J55" s="93"/>
      <c r="K55" s="82"/>
      <c r="L55" s="66"/>
      <c r="M55" s="66"/>
      <c r="N55" s="66"/>
      <c r="O55" s="66"/>
    </row>
    <row r="56" spans="2:15" ht="15.75" thickBot="1">
      <c r="B56" s="95" t="s">
        <v>99</v>
      </c>
      <c r="C56" s="96"/>
      <c r="D56" s="95" t="s">
        <v>87</v>
      </c>
      <c r="E56" s="97" t="s">
        <v>14</v>
      </c>
      <c r="F56" s="98"/>
      <c r="G56" s="62"/>
      <c r="H56" s="62"/>
      <c r="K56" s="82"/>
      <c r="L56" s="66"/>
      <c r="M56" s="66"/>
      <c r="N56" s="66"/>
      <c r="O56" s="66"/>
    </row>
    <row r="57" spans="2:15" ht="15.75" thickTop="1">
      <c r="B57" s="62"/>
      <c r="C57" s="62" t="s">
        <v>100</v>
      </c>
      <c r="D57" s="77">
        <v>23</v>
      </c>
      <c r="E57" s="99">
        <f>(D57/D$76)*100</f>
        <v>1.0628465804066543</v>
      </c>
      <c r="F57" s="62"/>
      <c r="G57" s="62"/>
      <c r="H57" s="62"/>
      <c r="K57" s="82"/>
      <c r="L57" s="66"/>
      <c r="M57" s="66"/>
      <c r="N57" s="66"/>
      <c r="O57" s="66"/>
    </row>
    <row r="58" spans="2:15">
      <c r="B58" s="62"/>
      <c r="C58" s="62" t="s">
        <v>101</v>
      </c>
      <c r="D58" s="77">
        <v>20</v>
      </c>
      <c r="E58" s="99">
        <f t="shared" ref="E58:E75" si="5">(D58/D$76)*100</f>
        <v>0.92421441774491686</v>
      </c>
      <c r="F58" s="62"/>
      <c r="G58" s="62"/>
      <c r="H58" s="62"/>
      <c r="K58" s="82"/>
      <c r="L58" s="66"/>
      <c r="M58" s="66"/>
      <c r="N58" s="66"/>
      <c r="O58" s="66"/>
    </row>
    <row r="59" spans="2:15">
      <c r="B59" s="62"/>
      <c r="C59" s="62" t="s">
        <v>102</v>
      </c>
      <c r="D59" s="77">
        <v>274</v>
      </c>
      <c r="E59" s="99">
        <f t="shared" si="5"/>
        <v>12.66173752310536</v>
      </c>
      <c r="F59" s="62"/>
      <c r="G59" s="62"/>
      <c r="H59" s="62"/>
      <c r="K59" s="82"/>
      <c r="L59" s="66"/>
      <c r="M59" s="66"/>
      <c r="N59" s="66"/>
      <c r="O59" s="66"/>
    </row>
    <row r="60" spans="2:15">
      <c r="B60" s="62"/>
      <c r="C60" s="62" t="s">
        <v>103</v>
      </c>
      <c r="D60" s="77">
        <v>56</v>
      </c>
      <c r="E60" s="99">
        <f t="shared" si="5"/>
        <v>2.5878003696857674</v>
      </c>
      <c r="F60" s="62"/>
      <c r="G60" s="62"/>
      <c r="H60" s="62"/>
      <c r="K60" s="40"/>
      <c r="L60" s="66"/>
      <c r="M60" s="66"/>
      <c r="N60" s="66"/>
      <c r="O60" s="66"/>
    </row>
    <row r="61" spans="2:15">
      <c r="B61" s="62"/>
      <c r="C61" s="62" t="s">
        <v>104</v>
      </c>
      <c r="D61" s="77">
        <v>72</v>
      </c>
      <c r="E61" s="99">
        <f t="shared" si="5"/>
        <v>3.3271719038817005</v>
      </c>
      <c r="F61" s="62"/>
      <c r="G61" s="62"/>
      <c r="H61" s="62"/>
      <c r="K61" s="40"/>
      <c r="L61" s="66"/>
      <c r="M61" s="66"/>
      <c r="N61" s="66"/>
      <c r="O61" s="66"/>
    </row>
    <row r="62" spans="2:15">
      <c r="B62" s="62"/>
      <c r="C62" s="62" t="s">
        <v>105</v>
      </c>
      <c r="D62" s="77">
        <v>54</v>
      </c>
      <c r="E62" s="99">
        <f t="shared" si="5"/>
        <v>2.4953789279112755</v>
      </c>
      <c r="F62" s="62"/>
      <c r="G62" s="62"/>
      <c r="H62" s="62"/>
      <c r="K62" s="40"/>
      <c r="L62" s="66"/>
      <c r="M62" s="66"/>
      <c r="N62" s="66"/>
      <c r="O62" s="66"/>
    </row>
    <row r="63" spans="2:15">
      <c r="B63" s="62"/>
      <c r="C63" s="62" t="s">
        <v>106</v>
      </c>
      <c r="D63" s="77">
        <v>6</v>
      </c>
      <c r="E63" s="99">
        <f t="shared" si="5"/>
        <v>0.27726432532347506</v>
      </c>
      <c r="F63" s="62"/>
      <c r="G63" s="62"/>
      <c r="H63" s="62"/>
      <c r="K63" s="40"/>
      <c r="L63" s="66"/>
      <c r="M63" s="66"/>
      <c r="N63" s="66"/>
      <c r="O63" s="66"/>
    </row>
    <row r="64" spans="2:15">
      <c r="B64" s="62"/>
      <c r="C64" s="62" t="s">
        <v>107</v>
      </c>
      <c r="D64" s="77">
        <v>36</v>
      </c>
      <c r="E64" s="99">
        <f t="shared" si="5"/>
        <v>1.6635859519408502</v>
      </c>
      <c r="F64" s="62"/>
      <c r="G64" s="62"/>
      <c r="H64" s="62"/>
      <c r="K64" s="40"/>
      <c r="L64" s="66"/>
      <c r="M64" s="66"/>
      <c r="N64" s="66"/>
      <c r="O64" s="66"/>
    </row>
    <row r="65" spans="2:15">
      <c r="B65" s="62"/>
      <c r="C65" s="62" t="s">
        <v>108</v>
      </c>
      <c r="D65" s="77">
        <v>141</v>
      </c>
      <c r="E65" s="99">
        <f t="shared" si="5"/>
        <v>6.5157116451016641</v>
      </c>
      <c r="H65" s="62"/>
      <c r="I65" s="62"/>
      <c r="J65" s="62"/>
      <c r="K65" s="40"/>
      <c r="L65" s="66"/>
      <c r="M65" s="66"/>
      <c r="N65" s="66"/>
      <c r="O65" s="66"/>
    </row>
    <row r="66" spans="2:15">
      <c r="B66" s="62"/>
      <c r="C66" s="62" t="s">
        <v>109</v>
      </c>
      <c r="D66" s="77">
        <v>14</v>
      </c>
      <c r="E66" s="99">
        <f t="shared" si="5"/>
        <v>0.64695009242144186</v>
      </c>
      <c r="H66" s="62"/>
      <c r="I66" s="62"/>
      <c r="J66" s="62"/>
      <c r="K66" s="40"/>
      <c r="L66" s="66"/>
      <c r="M66" s="66"/>
      <c r="N66" s="66"/>
      <c r="O66" s="66"/>
    </row>
    <row r="67" spans="2:15">
      <c r="B67" s="62"/>
      <c r="C67" s="62" t="s">
        <v>110</v>
      </c>
      <c r="D67" s="77">
        <v>94</v>
      </c>
      <c r="E67" s="99">
        <f t="shared" si="5"/>
        <v>4.3438077634011094</v>
      </c>
      <c r="H67" s="62"/>
      <c r="I67" s="62"/>
      <c r="J67" s="62"/>
      <c r="K67" s="40"/>
      <c r="L67" s="66"/>
      <c r="M67" s="66"/>
      <c r="N67" s="66"/>
      <c r="O67" s="66"/>
    </row>
    <row r="68" spans="2:15">
      <c r="B68" s="62"/>
      <c r="C68" s="62" t="s">
        <v>111</v>
      </c>
      <c r="D68" s="77">
        <v>115</v>
      </c>
      <c r="E68" s="99">
        <f t="shared" si="5"/>
        <v>5.3142329020332717</v>
      </c>
      <c r="F68" s="62"/>
      <c r="G68" s="62"/>
      <c r="H68" s="62"/>
      <c r="I68" s="62"/>
      <c r="J68" s="62"/>
      <c r="K68" s="82"/>
      <c r="L68" s="66"/>
      <c r="M68" s="66"/>
      <c r="N68" s="66"/>
      <c r="O68" s="66"/>
    </row>
    <row r="69" spans="2:15">
      <c r="B69" s="62"/>
      <c r="C69" s="62" t="s">
        <v>112</v>
      </c>
      <c r="D69" s="77">
        <v>957</v>
      </c>
      <c r="E69" s="99">
        <f t="shared" si="5"/>
        <v>44.223659889094272</v>
      </c>
      <c r="H69" s="62"/>
      <c r="I69" s="62"/>
      <c r="J69" s="62"/>
      <c r="K69" s="40"/>
      <c r="L69" s="66"/>
      <c r="M69" s="66"/>
      <c r="N69" s="66"/>
      <c r="O69" s="66"/>
    </row>
    <row r="70" spans="2:15">
      <c r="B70" s="62"/>
      <c r="C70" s="62" t="s">
        <v>113</v>
      </c>
      <c r="D70" s="77">
        <v>0</v>
      </c>
      <c r="E70" s="99">
        <f t="shared" si="5"/>
        <v>0</v>
      </c>
      <c r="H70" s="62"/>
      <c r="I70" s="62"/>
      <c r="J70" s="62"/>
      <c r="K70" s="91"/>
      <c r="L70" s="66"/>
      <c r="M70" s="66"/>
      <c r="N70" s="66"/>
      <c r="O70" s="66"/>
    </row>
    <row r="71" spans="2:15">
      <c r="B71" s="62"/>
      <c r="C71" s="62" t="s">
        <v>114</v>
      </c>
      <c r="D71" s="77">
        <v>233</v>
      </c>
      <c r="E71" s="99">
        <f t="shared" si="5"/>
        <v>10.767097966728281</v>
      </c>
      <c r="H71" s="62"/>
      <c r="I71" s="62"/>
      <c r="J71" s="62"/>
      <c r="K71" s="40"/>
      <c r="L71" s="66"/>
      <c r="M71" s="66"/>
      <c r="N71" s="66"/>
      <c r="O71" s="66"/>
    </row>
    <row r="72" spans="2:15">
      <c r="B72" s="62"/>
      <c r="C72" s="62" t="s">
        <v>115</v>
      </c>
      <c r="D72" s="77">
        <v>31</v>
      </c>
      <c r="E72" s="99">
        <f t="shared" si="5"/>
        <v>1.432532347504621</v>
      </c>
      <c r="H72" s="62"/>
      <c r="I72" s="62"/>
      <c r="J72" s="62"/>
      <c r="K72" s="40"/>
      <c r="L72" s="66"/>
      <c r="M72" s="66"/>
      <c r="N72" s="66"/>
      <c r="O72" s="66"/>
    </row>
    <row r="73" spans="2:15">
      <c r="B73" s="62"/>
      <c r="C73" s="62" t="s">
        <v>116</v>
      </c>
      <c r="D73" s="77">
        <v>18</v>
      </c>
      <c r="E73" s="99">
        <f t="shared" si="5"/>
        <v>0.83179297597042512</v>
      </c>
      <c r="H73" s="62"/>
      <c r="I73" s="62"/>
      <c r="J73" s="62"/>
      <c r="K73" s="40"/>
      <c r="L73" s="66"/>
      <c r="M73" s="66"/>
      <c r="N73" s="66"/>
      <c r="O73" s="66"/>
    </row>
    <row r="74" spans="2:15">
      <c r="B74" s="62"/>
      <c r="C74" s="62" t="s">
        <v>117</v>
      </c>
      <c r="D74" s="77">
        <v>16</v>
      </c>
      <c r="E74" s="99">
        <f t="shared" si="5"/>
        <v>0.73937153419593349</v>
      </c>
      <c r="H74" s="62"/>
      <c r="I74" s="62"/>
      <c r="J74" s="62"/>
      <c r="K74" s="40"/>
      <c r="L74" s="66"/>
      <c r="M74" s="66"/>
      <c r="N74" s="66"/>
      <c r="O74" s="66"/>
    </row>
    <row r="75" spans="2:15">
      <c r="B75" s="62"/>
      <c r="C75" s="62" t="s">
        <v>97</v>
      </c>
      <c r="D75" s="77">
        <v>4</v>
      </c>
      <c r="E75" s="99">
        <f t="shared" si="5"/>
        <v>0.18484288354898337</v>
      </c>
      <c r="H75" s="62"/>
      <c r="I75" s="62"/>
      <c r="J75" s="62"/>
      <c r="K75" s="40"/>
      <c r="L75" s="66"/>
      <c r="M75" s="66"/>
      <c r="N75" s="66"/>
      <c r="O75" s="66"/>
    </row>
    <row r="76" spans="2:15" ht="15.75" thickBot="1">
      <c r="B76" s="100"/>
      <c r="C76" s="101" t="s">
        <v>12</v>
      </c>
      <c r="D76" s="102">
        <f>SUM(D57:D75)</f>
        <v>2164</v>
      </c>
      <c r="E76" s="102">
        <f>(D76/D$76)*100</f>
        <v>100</v>
      </c>
      <c r="H76" s="62"/>
      <c r="I76" s="62"/>
      <c r="J76" s="62"/>
      <c r="K76" s="40"/>
      <c r="L76" s="66"/>
      <c r="M76" s="66"/>
      <c r="N76" s="66"/>
      <c r="O76" s="66"/>
    </row>
    <row r="77" spans="2:15">
      <c r="L77" s="66"/>
      <c r="M77" s="66"/>
      <c r="N77" s="66"/>
      <c r="O77" s="66"/>
    </row>
  </sheetData>
  <mergeCells count="19">
    <mergeCell ref="B43:C43"/>
    <mergeCell ref="B7:C7"/>
    <mergeCell ref="B8:C8"/>
    <mergeCell ref="B9:C9"/>
    <mergeCell ref="B10:C10"/>
    <mergeCell ref="B11:C11"/>
    <mergeCell ref="B12:C12"/>
    <mergeCell ref="B13:C13"/>
    <mergeCell ref="B23:J23"/>
    <mergeCell ref="B40:C40"/>
    <mergeCell ref="B41:C41"/>
    <mergeCell ref="B42:C42"/>
    <mergeCell ref="B50:C50"/>
    <mergeCell ref="B44:C44"/>
    <mergeCell ref="B45:C45"/>
    <mergeCell ref="B46:C46"/>
    <mergeCell ref="B47:C47"/>
    <mergeCell ref="B48:C48"/>
    <mergeCell ref="B49:C4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1:O77"/>
  <sheetViews>
    <sheetView showGridLines="0" workbookViewId="0">
      <selection activeCell="H6" sqref="H6"/>
    </sheetView>
  </sheetViews>
  <sheetFormatPr defaultRowHeight="15"/>
  <cols>
    <col min="1" max="1" width="7" customWidth="1"/>
    <col min="2" max="2" width="23.5703125" customWidth="1"/>
    <col min="3" max="3" width="20.140625" customWidth="1"/>
    <col min="4" max="4" width="14.85546875" customWidth="1"/>
    <col min="5" max="5" width="14" customWidth="1"/>
    <col min="6" max="6" width="12.7109375" customWidth="1"/>
    <col min="7" max="7" width="15.42578125" customWidth="1"/>
    <col min="8" max="8" width="12" customWidth="1"/>
    <col min="9" max="9" width="12.5703125" customWidth="1"/>
    <col min="10" max="10" width="17.85546875" customWidth="1"/>
    <col min="11" max="11" width="20.42578125" customWidth="1"/>
    <col min="13" max="13" width="21.7109375" customWidth="1"/>
  </cols>
  <sheetData>
    <row r="1" spans="2:15" ht="15.75" thickBot="1"/>
    <row r="2" spans="2:15" ht="27" thickTop="1" thickBot="1">
      <c r="B2" s="43" t="s">
        <v>118</v>
      </c>
      <c r="C2" s="44"/>
      <c r="D2" s="44"/>
      <c r="E2" s="44"/>
      <c r="F2" s="44"/>
      <c r="G2" s="44"/>
      <c r="H2" s="44"/>
      <c r="I2" s="45"/>
    </row>
    <row r="3" spans="2:15" ht="15.75" thickTop="1"/>
    <row r="5" spans="2:15" ht="18">
      <c r="B5" s="41" t="s">
        <v>52</v>
      </c>
      <c r="L5" s="66"/>
      <c r="M5" s="66"/>
      <c r="N5" s="66"/>
      <c r="O5" s="66"/>
    </row>
    <row r="6" spans="2:15" ht="15.75" thickBot="1">
      <c r="L6" s="66"/>
      <c r="M6" s="66"/>
      <c r="N6" s="66"/>
      <c r="O6" s="66"/>
    </row>
    <row r="7" spans="2:15" ht="16.5" thickTop="1" thickBot="1">
      <c r="B7" s="46" t="s">
        <v>53</v>
      </c>
      <c r="C7" s="46"/>
      <c r="D7" s="47" t="s">
        <v>54</v>
      </c>
      <c r="E7" s="47" t="s">
        <v>13</v>
      </c>
      <c r="L7" s="66"/>
      <c r="M7" s="66"/>
      <c r="N7" s="66"/>
      <c r="O7" s="66"/>
    </row>
    <row r="8" spans="2:15" ht="15.75" thickTop="1">
      <c r="B8" s="124" t="s">
        <v>45</v>
      </c>
      <c r="C8" s="124"/>
      <c r="D8" s="48">
        <v>2</v>
      </c>
      <c r="E8" s="103">
        <f>(D8/D$14)*100</f>
        <v>0.46620046620046618</v>
      </c>
      <c r="L8" s="66"/>
      <c r="M8" s="66"/>
      <c r="N8" s="66"/>
      <c r="O8" s="66"/>
    </row>
    <row r="9" spans="2:15">
      <c r="B9" s="125" t="s">
        <v>46</v>
      </c>
      <c r="C9" s="125"/>
      <c r="D9" s="48">
        <v>237</v>
      </c>
      <c r="E9" s="103">
        <f t="shared" ref="E9:E14" si="0">(D9/D$14)*100</f>
        <v>55.24475524475524</v>
      </c>
      <c r="L9" s="66"/>
      <c r="M9" s="66"/>
      <c r="N9" s="66"/>
      <c r="O9" s="66"/>
    </row>
    <row r="10" spans="2:15">
      <c r="B10" s="125" t="s">
        <v>47</v>
      </c>
      <c r="C10" s="125"/>
      <c r="D10" s="48">
        <v>134</v>
      </c>
      <c r="E10" s="103">
        <f t="shared" si="0"/>
        <v>31.235431235431239</v>
      </c>
      <c r="L10" s="66"/>
      <c r="M10" s="66"/>
      <c r="N10" s="66"/>
      <c r="O10" s="66"/>
    </row>
    <row r="11" spans="2:15">
      <c r="B11" s="125" t="s">
        <v>48</v>
      </c>
      <c r="C11" s="125"/>
      <c r="D11" s="48">
        <v>39</v>
      </c>
      <c r="E11" s="103">
        <f t="shared" si="0"/>
        <v>9.0909090909090917</v>
      </c>
      <c r="L11" s="66"/>
      <c r="M11" s="66"/>
      <c r="N11" s="66"/>
      <c r="O11" s="66"/>
    </row>
    <row r="12" spans="2:15">
      <c r="B12" s="125" t="s">
        <v>49</v>
      </c>
      <c r="C12" s="125"/>
      <c r="D12" s="48">
        <v>17</v>
      </c>
      <c r="E12" s="103">
        <f t="shared" si="0"/>
        <v>3.9627039627039626</v>
      </c>
      <c r="L12" s="66"/>
      <c r="M12" s="66"/>
      <c r="N12" s="66"/>
      <c r="O12" s="66"/>
    </row>
    <row r="13" spans="2:15">
      <c r="B13" s="126" t="s">
        <v>50</v>
      </c>
      <c r="C13" s="126"/>
      <c r="D13" s="48">
        <v>0</v>
      </c>
      <c r="E13" s="103">
        <f t="shared" si="0"/>
        <v>0</v>
      </c>
      <c r="L13" s="66"/>
      <c r="M13" s="66"/>
      <c r="N13" s="66"/>
      <c r="O13" s="66"/>
    </row>
    <row r="14" spans="2:15" ht="15.75" thickBot="1">
      <c r="B14" s="127" t="s">
        <v>55</v>
      </c>
      <c r="C14" s="127"/>
      <c r="D14" s="50">
        <f>SUM(D8:D13)</f>
        <v>429</v>
      </c>
      <c r="E14" s="50">
        <f t="shared" si="0"/>
        <v>100</v>
      </c>
      <c r="L14" s="66"/>
      <c r="M14" s="66"/>
      <c r="N14" s="66"/>
      <c r="O14" s="66"/>
    </row>
    <row r="15" spans="2:15" ht="15.75" thickTop="1">
      <c r="L15" s="66"/>
      <c r="M15" s="66"/>
      <c r="N15" s="66"/>
      <c r="O15" s="66"/>
    </row>
    <row r="16" spans="2:15">
      <c r="L16" s="66"/>
      <c r="M16" s="66"/>
      <c r="N16" s="66"/>
      <c r="O16" s="66"/>
    </row>
    <row r="17" spans="2:15" ht="18">
      <c r="B17" s="41" t="s">
        <v>56</v>
      </c>
      <c r="L17" s="66"/>
      <c r="M17" s="66"/>
      <c r="N17" s="66"/>
      <c r="O17" s="66"/>
    </row>
    <row r="18" spans="2:15" ht="15.75" thickBot="1">
      <c r="L18" s="66"/>
      <c r="M18" s="66"/>
      <c r="N18" s="66"/>
      <c r="O18" s="66"/>
    </row>
    <row r="19" spans="2:15" ht="27" thickBot="1">
      <c r="B19" s="52" t="s">
        <v>57</v>
      </c>
      <c r="C19" s="104" t="s">
        <v>34</v>
      </c>
      <c r="D19" s="104" t="s">
        <v>58</v>
      </c>
      <c r="E19" s="104" t="s">
        <v>59</v>
      </c>
      <c r="F19" s="104" t="s">
        <v>37</v>
      </c>
      <c r="G19" s="104" t="s">
        <v>60</v>
      </c>
      <c r="H19" s="104" t="s">
        <v>61</v>
      </c>
      <c r="I19" s="104" t="s">
        <v>62</v>
      </c>
      <c r="J19" s="104" t="s">
        <v>63</v>
      </c>
      <c r="K19" s="105" t="s">
        <v>64</v>
      </c>
      <c r="L19" s="66"/>
      <c r="M19" s="66"/>
      <c r="N19" s="66"/>
      <c r="O19" s="66"/>
    </row>
    <row r="20" spans="2:15" ht="15.75" thickTop="1">
      <c r="B20" s="55" t="s">
        <v>65</v>
      </c>
      <c r="C20" s="106">
        <v>2</v>
      </c>
      <c r="D20" s="106">
        <v>2</v>
      </c>
      <c r="E20" s="106">
        <v>2</v>
      </c>
      <c r="F20" s="106">
        <v>0</v>
      </c>
      <c r="G20" s="106">
        <v>1</v>
      </c>
      <c r="H20" s="106">
        <v>169</v>
      </c>
      <c r="I20" s="106">
        <v>6</v>
      </c>
      <c r="J20" s="106">
        <v>6</v>
      </c>
      <c r="K20" s="107">
        <f>SUM(C20:J20)</f>
        <v>188</v>
      </c>
      <c r="L20" s="66"/>
      <c r="M20" s="66"/>
      <c r="N20" s="66"/>
      <c r="O20" s="66"/>
    </row>
    <row r="21" spans="2:15">
      <c r="B21" s="55" t="s">
        <v>66</v>
      </c>
      <c r="C21" s="106">
        <v>3</v>
      </c>
      <c r="D21" s="106">
        <v>5</v>
      </c>
      <c r="E21" s="106">
        <v>4</v>
      </c>
      <c r="F21" s="106">
        <v>0</v>
      </c>
      <c r="G21" s="106">
        <v>4</v>
      </c>
      <c r="H21" s="106">
        <v>198</v>
      </c>
      <c r="I21" s="106">
        <v>5</v>
      </c>
      <c r="J21" s="106">
        <v>9</v>
      </c>
      <c r="K21" s="107">
        <f t="shared" ref="K21:K22" si="1">SUM(C21:J21)</f>
        <v>228</v>
      </c>
      <c r="L21" s="66"/>
      <c r="M21" s="66"/>
      <c r="N21" s="66"/>
      <c r="O21" s="66"/>
    </row>
    <row r="22" spans="2:15">
      <c r="B22" s="55" t="s">
        <v>50</v>
      </c>
      <c r="C22" s="106">
        <v>0</v>
      </c>
      <c r="D22" s="106">
        <v>0</v>
      </c>
      <c r="E22" s="106">
        <v>0</v>
      </c>
      <c r="F22" s="106">
        <v>0</v>
      </c>
      <c r="G22" s="106">
        <v>0</v>
      </c>
      <c r="H22" s="106">
        <v>13</v>
      </c>
      <c r="I22" s="106">
        <v>0</v>
      </c>
      <c r="J22" s="106">
        <v>0</v>
      </c>
      <c r="K22" s="107">
        <f t="shared" si="1"/>
        <v>13</v>
      </c>
      <c r="L22" s="66"/>
      <c r="M22" s="66"/>
      <c r="N22" s="66"/>
      <c r="O22" s="66"/>
    </row>
    <row r="23" spans="2:15" ht="15.75" thickBot="1">
      <c r="B23" s="58" t="s">
        <v>67</v>
      </c>
      <c r="C23" s="102">
        <f>SUM(C20:C22)</f>
        <v>5</v>
      </c>
      <c r="D23" s="102">
        <f t="shared" ref="D23:J23" si="2">SUM(D20:D22)</f>
        <v>7</v>
      </c>
      <c r="E23" s="102">
        <f t="shared" si="2"/>
        <v>6</v>
      </c>
      <c r="F23" s="102">
        <f t="shared" si="2"/>
        <v>0</v>
      </c>
      <c r="G23" s="102">
        <f t="shared" si="2"/>
        <v>5</v>
      </c>
      <c r="H23" s="102">
        <f t="shared" si="2"/>
        <v>380</v>
      </c>
      <c r="I23" s="102">
        <f t="shared" si="2"/>
        <v>11</v>
      </c>
      <c r="J23" s="102">
        <f t="shared" si="2"/>
        <v>15</v>
      </c>
      <c r="K23" s="108">
        <f t="shared" ref="K23" si="3">SUM(C23:J23)</f>
        <v>429</v>
      </c>
      <c r="L23" s="66"/>
      <c r="M23" s="66"/>
      <c r="N23" s="66"/>
      <c r="O23" s="66"/>
    </row>
    <row r="24" spans="2:15">
      <c r="B24" s="128" t="s">
        <v>68</v>
      </c>
      <c r="C24" s="128"/>
      <c r="D24" s="128"/>
      <c r="E24" s="128"/>
      <c r="F24" s="128"/>
      <c r="G24" s="128"/>
      <c r="H24" s="128"/>
      <c r="I24" s="128"/>
      <c r="J24" s="128"/>
      <c r="L24" s="66"/>
      <c r="M24" s="66"/>
      <c r="N24" s="66"/>
      <c r="O24" s="66"/>
    </row>
    <row r="25" spans="2:15">
      <c r="B25" s="60"/>
      <c r="C25" s="60"/>
      <c r="D25" s="60"/>
      <c r="E25" s="60"/>
      <c r="F25" s="60"/>
      <c r="G25" s="60"/>
      <c r="H25" s="60"/>
      <c r="I25" s="60"/>
      <c r="J25" s="60"/>
      <c r="L25" s="66"/>
      <c r="M25" s="66"/>
      <c r="N25" s="66"/>
      <c r="O25" s="66"/>
    </row>
    <row r="26" spans="2:15">
      <c r="B26" s="60"/>
      <c r="C26" s="60"/>
      <c r="D26" s="60"/>
      <c r="E26" s="60"/>
      <c r="F26" s="60"/>
      <c r="G26" s="60"/>
      <c r="H26" s="60"/>
      <c r="I26" s="60"/>
      <c r="J26" s="60"/>
      <c r="L26" s="66"/>
      <c r="M26" s="66"/>
      <c r="N26" s="66"/>
      <c r="O26" s="66"/>
    </row>
    <row r="27" spans="2:15" ht="18">
      <c r="B27" s="41" t="s">
        <v>69</v>
      </c>
      <c r="E27" s="61"/>
      <c r="F27" s="61"/>
      <c r="G27" s="61"/>
      <c r="H27" s="61"/>
      <c r="I27" s="61"/>
      <c r="J27" s="61"/>
      <c r="K27" s="61"/>
      <c r="L27" s="66"/>
      <c r="M27" s="66"/>
      <c r="N27" s="66"/>
      <c r="O27" s="66"/>
    </row>
    <row r="28" spans="2:15" ht="15.75" thickBot="1">
      <c r="B28" s="62"/>
      <c r="E28" s="63"/>
      <c r="F28" s="63"/>
      <c r="G28" s="63"/>
      <c r="H28" s="64"/>
      <c r="I28" s="65"/>
      <c r="J28" s="65"/>
      <c r="K28" s="64"/>
    </row>
    <row r="29" spans="2:15" ht="15.75" thickBot="1">
      <c r="B29" s="67" t="s">
        <v>119</v>
      </c>
      <c r="C29" s="53" t="s">
        <v>70</v>
      </c>
      <c r="D29" s="53" t="s">
        <v>71</v>
      </c>
      <c r="E29" s="53" t="s">
        <v>72</v>
      </c>
      <c r="F29" s="53" t="s">
        <v>120</v>
      </c>
      <c r="G29" s="53" t="s">
        <v>73</v>
      </c>
      <c r="H29" s="53" t="s">
        <v>74</v>
      </c>
      <c r="I29" s="53" t="s">
        <v>75</v>
      </c>
      <c r="J29" s="53" t="s">
        <v>76</v>
      </c>
      <c r="K29" s="53" t="s">
        <v>77</v>
      </c>
    </row>
    <row r="30" spans="2:15" ht="15.75" thickTop="1">
      <c r="B30" s="68" t="s">
        <v>78</v>
      </c>
      <c r="C30" s="69">
        <f>429-SUM(D30:J30)</f>
        <v>186</v>
      </c>
      <c r="D30" s="69">
        <v>5</v>
      </c>
      <c r="E30" s="69">
        <v>17</v>
      </c>
      <c r="F30" s="69">
        <v>25</v>
      </c>
      <c r="G30" s="48">
        <v>40</v>
      </c>
      <c r="H30" s="48">
        <v>97</v>
      </c>
      <c r="I30" s="69">
        <v>48</v>
      </c>
      <c r="J30" s="69">
        <v>11</v>
      </c>
      <c r="K30" s="70">
        <v>21</v>
      </c>
    </row>
    <row r="31" spans="2:15">
      <c r="B31" s="68" t="s">
        <v>79</v>
      </c>
      <c r="C31" s="69">
        <f t="shared" ref="C31:C34" si="4">429-SUM(D31:J31)</f>
        <v>186</v>
      </c>
      <c r="D31" s="69">
        <v>0</v>
      </c>
      <c r="E31" s="69">
        <v>9</v>
      </c>
      <c r="F31" s="69">
        <v>34</v>
      </c>
      <c r="G31" s="48">
        <v>45</v>
      </c>
      <c r="H31" s="48">
        <v>90</v>
      </c>
      <c r="I31" s="69">
        <v>55</v>
      </c>
      <c r="J31" s="69">
        <v>10</v>
      </c>
      <c r="K31" s="70">
        <v>22</v>
      </c>
    </row>
    <row r="32" spans="2:15">
      <c r="B32" s="68" t="s">
        <v>80</v>
      </c>
      <c r="C32" s="69">
        <f t="shared" si="4"/>
        <v>186</v>
      </c>
      <c r="D32" s="69">
        <v>6</v>
      </c>
      <c r="E32" s="69">
        <v>14</v>
      </c>
      <c r="F32" s="69">
        <v>26</v>
      </c>
      <c r="G32" s="48">
        <v>24</v>
      </c>
      <c r="H32" s="48">
        <v>89</v>
      </c>
      <c r="I32" s="69">
        <v>61</v>
      </c>
      <c r="J32" s="69">
        <v>23</v>
      </c>
      <c r="K32" s="70">
        <v>23</v>
      </c>
    </row>
    <row r="33" spans="2:11">
      <c r="B33" s="68" t="s">
        <v>81</v>
      </c>
      <c r="C33" s="69">
        <f t="shared" si="4"/>
        <v>185</v>
      </c>
      <c r="D33" s="69">
        <v>0</v>
      </c>
      <c r="E33" s="69">
        <v>7</v>
      </c>
      <c r="F33" s="69">
        <v>24</v>
      </c>
      <c r="G33" s="48">
        <v>38</v>
      </c>
      <c r="H33" s="48">
        <v>109</v>
      </c>
      <c r="I33" s="69">
        <v>62</v>
      </c>
      <c r="J33" s="69">
        <v>4</v>
      </c>
      <c r="K33" s="70">
        <v>22</v>
      </c>
    </row>
    <row r="34" spans="2:11">
      <c r="B34" s="68" t="s">
        <v>82</v>
      </c>
      <c r="C34" s="69">
        <f t="shared" si="4"/>
        <v>186</v>
      </c>
      <c r="D34" s="69">
        <v>0</v>
      </c>
      <c r="E34" s="69">
        <v>7</v>
      </c>
      <c r="F34" s="69">
        <v>14</v>
      </c>
      <c r="G34" s="48">
        <v>29</v>
      </c>
      <c r="H34" s="48">
        <v>129</v>
      </c>
      <c r="I34" s="69">
        <v>57</v>
      </c>
      <c r="J34" s="69">
        <v>7</v>
      </c>
      <c r="K34" s="70">
        <v>23</v>
      </c>
    </row>
    <row r="35" spans="2:11" ht="15.75" thickBot="1">
      <c r="B35" s="72" t="s">
        <v>83</v>
      </c>
      <c r="C35" s="73">
        <v>429</v>
      </c>
      <c r="D35" s="73">
        <v>0</v>
      </c>
      <c r="E35" s="73">
        <v>0</v>
      </c>
      <c r="F35" s="73">
        <v>0</v>
      </c>
      <c r="G35" s="74">
        <v>0</v>
      </c>
      <c r="H35" s="74">
        <v>0</v>
      </c>
      <c r="I35" s="73">
        <v>0</v>
      </c>
      <c r="J35" s="73">
        <v>0</v>
      </c>
      <c r="K35" s="75">
        <v>0</v>
      </c>
    </row>
    <row r="36" spans="2:11">
      <c r="B36" s="68"/>
      <c r="C36" s="69"/>
      <c r="D36" s="69"/>
      <c r="E36" s="69"/>
      <c r="F36" s="69"/>
      <c r="G36" s="69"/>
      <c r="H36" s="69"/>
      <c r="I36" s="69"/>
      <c r="J36" s="69"/>
      <c r="K36" s="66"/>
    </row>
    <row r="37" spans="2:11">
      <c r="B37" s="68"/>
      <c r="C37" s="69"/>
      <c r="D37" s="69"/>
      <c r="E37" s="69"/>
      <c r="F37" s="69"/>
      <c r="G37" s="69"/>
      <c r="H37" s="69"/>
      <c r="I37" s="69"/>
      <c r="J37" s="69"/>
      <c r="K37" s="66"/>
    </row>
    <row r="38" spans="2:11" ht="18">
      <c r="B38" s="41" t="s">
        <v>84</v>
      </c>
      <c r="C38" s="69"/>
      <c r="D38" s="69"/>
      <c r="E38" s="69"/>
      <c r="F38" s="69"/>
      <c r="G38" s="69"/>
      <c r="H38" s="69"/>
      <c r="I38" s="69"/>
      <c r="J38" s="69"/>
      <c r="K38" s="66"/>
    </row>
    <row r="39" spans="2:11" ht="15.75" thickBot="1">
      <c r="B39" s="68"/>
      <c r="C39" s="69"/>
      <c r="D39" s="69"/>
      <c r="E39" s="69"/>
      <c r="F39" s="69"/>
      <c r="G39" s="69"/>
      <c r="H39" s="69"/>
      <c r="I39" s="69"/>
      <c r="J39" s="69"/>
      <c r="K39" s="66"/>
    </row>
    <row r="40" spans="2:11" ht="16.5" thickTop="1" thickBot="1">
      <c r="B40" s="46" t="s">
        <v>85</v>
      </c>
      <c r="C40" s="46" t="s">
        <v>86</v>
      </c>
      <c r="D40" s="46" t="s">
        <v>87</v>
      </c>
      <c r="E40" s="109" t="s">
        <v>121</v>
      </c>
      <c r="F40" s="69"/>
      <c r="G40" s="69"/>
      <c r="H40" s="69"/>
      <c r="I40" s="69"/>
      <c r="J40" s="69"/>
      <c r="K40" s="66"/>
    </row>
    <row r="41" spans="2:11" ht="15.75" thickTop="1">
      <c r="B41" s="129" t="s">
        <v>89</v>
      </c>
      <c r="C41" s="129"/>
      <c r="D41" s="77">
        <v>6</v>
      </c>
      <c r="E41" s="78">
        <f>(D41/D$50)*100</f>
        <v>1.3986013986013985</v>
      </c>
      <c r="F41" s="69"/>
      <c r="G41" s="69"/>
      <c r="H41" s="69"/>
      <c r="I41" s="69"/>
      <c r="J41" s="69"/>
      <c r="K41" s="66"/>
    </row>
    <row r="42" spans="2:11">
      <c r="B42" s="121" t="s">
        <v>90</v>
      </c>
      <c r="C42" s="121"/>
      <c r="D42" s="77">
        <v>9</v>
      </c>
      <c r="E42" s="78">
        <f t="shared" ref="E42:E49" si="5">(D42/D$50)*100</f>
        <v>2.0979020979020979</v>
      </c>
      <c r="F42" s="69"/>
      <c r="G42" s="69"/>
      <c r="H42" s="69"/>
      <c r="I42" s="69"/>
      <c r="J42" s="69"/>
      <c r="K42" s="66"/>
    </row>
    <row r="43" spans="2:11">
      <c r="B43" s="121" t="s">
        <v>91</v>
      </c>
      <c r="C43" s="121"/>
      <c r="D43" s="77">
        <v>5</v>
      </c>
      <c r="E43" s="78">
        <f t="shared" si="5"/>
        <v>1.1655011655011656</v>
      </c>
      <c r="F43" s="69"/>
      <c r="G43" s="69"/>
      <c r="H43" s="69"/>
      <c r="I43" s="69"/>
      <c r="J43" s="69"/>
      <c r="K43" s="66"/>
    </row>
    <row r="44" spans="2:11">
      <c r="B44" s="121" t="s">
        <v>92</v>
      </c>
      <c r="C44" s="121"/>
      <c r="D44" s="77">
        <v>13</v>
      </c>
      <c r="E44" s="78">
        <f t="shared" si="5"/>
        <v>3.0303030303030303</v>
      </c>
      <c r="F44" s="69"/>
      <c r="G44" s="69"/>
      <c r="H44" s="69"/>
      <c r="I44" s="69"/>
      <c r="J44" s="69"/>
      <c r="K44" s="66"/>
    </row>
    <row r="45" spans="2:11">
      <c r="B45" s="121" t="s">
        <v>93</v>
      </c>
      <c r="C45" s="121"/>
      <c r="D45" s="77">
        <v>5</v>
      </c>
      <c r="E45" s="78">
        <f t="shared" si="5"/>
        <v>1.1655011655011656</v>
      </c>
      <c r="F45" s="79"/>
      <c r="G45" s="80"/>
      <c r="H45" s="79"/>
      <c r="I45" s="79"/>
      <c r="J45" s="81"/>
      <c r="K45" s="66"/>
    </row>
    <row r="46" spans="2:11">
      <c r="B46" s="121" t="s">
        <v>94</v>
      </c>
      <c r="C46" s="121"/>
      <c r="D46" s="77">
        <v>7</v>
      </c>
      <c r="E46" s="78">
        <f t="shared" si="5"/>
        <v>1.6317016317016315</v>
      </c>
      <c r="K46" s="82"/>
    </row>
    <row r="47" spans="2:11">
      <c r="B47" s="121" t="s">
        <v>95</v>
      </c>
      <c r="C47" s="121"/>
      <c r="D47" s="77">
        <v>16</v>
      </c>
      <c r="E47" s="78">
        <f t="shared" si="5"/>
        <v>3.7296037296037294</v>
      </c>
      <c r="K47" s="82"/>
    </row>
    <row r="48" spans="2:11">
      <c r="B48" s="121" t="s">
        <v>96</v>
      </c>
      <c r="C48" s="121"/>
      <c r="D48" s="77">
        <v>42</v>
      </c>
      <c r="E48" s="78">
        <f t="shared" si="5"/>
        <v>9.79020979020979</v>
      </c>
      <c r="K48" s="82"/>
    </row>
    <row r="49" spans="2:11">
      <c r="B49" s="122" t="s">
        <v>97</v>
      </c>
      <c r="C49" s="122"/>
      <c r="D49" s="77">
        <f>429-103</f>
        <v>326</v>
      </c>
      <c r="E49" s="78">
        <f t="shared" si="5"/>
        <v>75.990675990675996</v>
      </c>
      <c r="K49" s="82"/>
    </row>
    <row r="50" spans="2:11">
      <c r="B50" s="123" t="s">
        <v>12</v>
      </c>
      <c r="C50" s="123"/>
      <c r="D50" s="84">
        <f>SUM(D41:D49)</f>
        <v>429</v>
      </c>
      <c r="E50" s="84">
        <f>(D50/D$50)*100</f>
        <v>100</v>
      </c>
      <c r="K50" s="82"/>
    </row>
    <row r="51" spans="2:11" ht="15.75" thickBot="1">
      <c r="B51" s="120" t="s">
        <v>77</v>
      </c>
      <c r="C51" s="120"/>
      <c r="D51" s="86"/>
      <c r="E51" s="87">
        <v>54.71</v>
      </c>
      <c r="K51" s="82"/>
    </row>
    <row r="52" spans="2:11" ht="15.75" thickTop="1">
      <c r="B52" s="88"/>
      <c r="C52" s="88"/>
      <c r="D52" s="89"/>
      <c r="K52" s="82"/>
    </row>
    <row r="53" spans="2:11">
      <c r="B53" s="88"/>
      <c r="C53" s="88"/>
      <c r="D53" s="89"/>
      <c r="K53" s="82"/>
    </row>
    <row r="54" spans="2:11">
      <c r="C54" s="88"/>
      <c r="D54" s="89"/>
      <c r="K54" s="82"/>
    </row>
    <row r="55" spans="2:11" ht="18">
      <c r="B55" s="41" t="s">
        <v>98</v>
      </c>
      <c r="C55" s="90"/>
      <c r="D55" s="91"/>
      <c r="E55" s="92"/>
      <c r="F55" s="91"/>
      <c r="G55" s="91"/>
      <c r="H55" s="90"/>
      <c r="I55" s="90"/>
      <c r="J55" s="93"/>
      <c r="K55" s="82"/>
    </row>
    <row r="56" spans="2:11" ht="15.75" thickBot="1">
      <c r="B56" s="94"/>
      <c r="C56" s="90"/>
      <c r="D56" s="91"/>
      <c r="E56" s="92"/>
      <c r="F56" s="91"/>
      <c r="G56" s="91"/>
      <c r="H56" s="90"/>
      <c r="I56" s="90"/>
      <c r="J56" s="93"/>
      <c r="K56" s="82"/>
    </row>
    <row r="57" spans="2:11" ht="15.75" thickBot="1">
      <c r="B57" s="95" t="s">
        <v>99</v>
      </c>
      <c r="C57" s="96"/>
      <c r="D57" s="95" t="s">
        <v>87</v>
      </c>
      <c r="E57" s="97" t="s">
        <v>14</v>
      </c>
      <c r="F57" s="98"/>
      <c r="G57" s="62"/>
      <c r="H57" s="62"/>
      <c r="K57" s="82"/>
    </row>
    <row r="58" spans="2:11" ht="15.75" thickTop="1">
      <c r="B58" s="62"/>
      <c r="C58" s="62" t="s">
        <v>100</v>
      </c>
      <c r="D58" s="77">
        <v>8</v>
      </c>
      <c r="E58" s="99">
        <f>(D58/D$77)*100</f>
        <v>1.8648018648018647</v>
      </c>
      <c r="F58" s="62"/>
      <c r="G58" s="62"/>
      <c r="H58" s="62"/>
      <c r="K58" s="82"/>
    </row>
    <row r="59" spans="2:11">
      <c r="B59" s="62"/>
      <c r="C59" s="62" t="s">
        <v>101</v>
      </c>
      <c r="D59" s="77">
        <v>2</v>
      </c>
      <c r="E59" s="99">
        <f t="shared" ref="E59:E76" si="6">(D59/D$77)*100</f>
        <v>0.46620046620046618</v>
      </c>
      <c r="F59" s="62"/>
      <c r="G59" s="62"/>
      <c r="H59" s="62"/>
      <c r="K59" s="82"/>
    </row>
    <row r="60" spans="2:11">
      <c r="B60" s="62"/>
      <c r="C60" s="62" t="s">
        <v>102</v>
      </c>
      <c r="D60" s="77">
        <v>148</v>
      </c>
      <c r="E60" s="99">
        <f t="shared" si="6"/>
        <v>34.498834498834498</v>
      </c>
      <c r="F60" s="62"/>
      <c r="G60" s="62"/>
      <c r="H60" s="62"/>
      <c r="K60" s="82"/>
    </row>
    <row r="61" spans="2:11">
      <c r="B61" s="62"/>
      <c r="C61" s="62" t="s">
        <v>103</v>
      </c>
      <c r="D61" s="77">
        <v>14</v>
      </c>
      <c r="E61" s="99">
        <f t="shared" si="6"/>
        <v>3.263403263403263</v>
      </c>
      <c r="F61" s="62"/>
      <c r="G61" s="62"/>
      <c r="H61" s="62"/>
      <c r="K61" s="40"/>
    </row>
    <row r="62" spans="2:11">
      <c r="B62" s="62"/>
      <c r="C62" s="62" t="s">
        <v>104</v>
      </c>
      <c r="D62" s="77">
        <v>11</v>
      </c>
      <c r="E62" s="99">
        <f t="shared" si="6"/>
        <v>2.5641025641025639</v>
      </c>
      <c r="F62" s="62"/>
      <c r="G62" s="62"/>
      <c r="H62" s="62"/>
      <c r="K62" s="40"/>
    </row>
    <row r="63" spans="2:11">
      <c r="B63" s="62"/>
      <c r="C63" s="62" t="s">
        <v>105</v>
      </c>
      <c r="D63" s="77">
        <v>7</v>
      </c>
      <c r="E63" s="99">
        <f t="shared" si="6"/>
        <v>1.6317016317016315</v>
      </c>
      <c r="F63" s="62"/>
      <c r="G63" s="62"/>
      <c r="H63" s="62"/>
      <c r="K63" s="40"/>
    </row>
    <row r="64" spans="2:11">
      <c r="B64" s="62"/>
      <c r="C64" s="62" t="s">
        <v>106</v>
      </c>
      <c r="D64" s="77">
        <v>1</v>
      </c>
      <c r="E64" s="99">
        <f t="shared" si="6"/>
        <v>0.23310023310023309</v>
      </c>
      <c r="F64" s="62"/>
      <c r="G64" s="62"/>
      <c r="H64" s="62"/>
      <c r="K64" s="40"/>
    </row>
    <row r="65" spans="2:11">
      <c r="B65" s="62"/>
      <c r="C65" s="62" t="s">
        <v>107</v>
      </c>
      <c r="D65" s="77">
        <v>12</v>
      </c>
      <c r="E65" s="99">
        <f t="shared" si="6"/>
        <v>2.7972027972027971</v>
      </c>
      <c r="F65" s="62"/>
      <c r="G65" s="62"/>
      <c r="H65" s="62"/>
      <c r="K65" s="40"/>
    </row>
    <row r="66" spans="2:11">
      <c r="B66" s="62"/>
      <c r="C66" s="62" t="s">
        <v>108</v>
      </c>
      <c r="D66" s="77">
        <v>12</v>
      </c>
      <c r="E66" s="99">
        <f t="shared" si="6"/>
        <v>2.7972027972027971</v>
      </c>
      <c r="H66" s="62"/>
      <c r="I66" s="62"/>
      <c r="J66" s="62"/>
      <c r="K66" s="40"/>
    </row>
    <row r="67" spans="2:11">
      <c r="B67" s="62"/>
      <c r="C67" s="62" t="s">
        <v>109</v>
      </c>
      <c r="D67" s="77">
        <v>1</v>
      </c>
      <c r="E67" s="99">
        <f t="shared" si="6"/>
        <v>0.23310023310023309</v>
      </c>
      <c r="H67" s="62"/>
      <c r="I67" s="62"/>
      <c r="J67" s="62"/>
      <c r="K67" s="40"/>
    </row>
    <row r="68" spans="2:11">
      <c r="B68" s="62"/>
      <c r="C68" s="62" t="s">
        <v>110</v>
      </c>
      <c r="D68" s="77">
        <v>6</v>
      </c>
      <c r="E68" s="99">
        <f t="shared" si="6"/>
        <v>1.3986013986013985</v>
      </c>
      <c r="H68" s="62"/>
      <c r="I68" s="62"/>
      <c r="J68" s="62"/>
      <c r="K68" s="40"/>
    </row>
    <row r="69" spans="2:11">
      <c r="B69" s="62"/>
      <c r="C69" s="62" t="s">
        <v>111</v>
      </c>
      <c r="D69" s="77">
        <v>21</v>
      </c>
      <c r="E69" s="99">
        <f t="shared" si="6"/>
        <v>4.895104895104895</v>
      </c>
      <c r="F69" s="62"/>
      <c r="G69" s="62"/>
      <c r="H69" s="62"/>
      <c r="I69" s="62"/>
      <c r="J69" s="62"/>
      <c r="K69" s="82"/>
    </row>
    <row r="70" spans="2:11">
      <c r="B70" s="62"/>
      <c r="C70" s="62" t="s">
        <v>112</v>
      </c>
      <c r="D70" s="77">
        <v>116</v>
      </c>
      <c r="E70" s="99">
        <f t="shared" si="6"/>
        <v>27.039627039627039</v>
      </c>
      <c r="H70" s="62"/>
      <c r="I70" s="62"/>
      <c r="J70" s="62"/>
      <c r="K70" s="40"/>
    </row>
    <row r="71" spans="2:11">
      <c r="B71" s="62"/>
      <c r="C71" s="62" t="s">
        <v>113</v>
      </c>
      <c r="D71" s="77">
        <v>0</v>
      </c>
      <c r="E71" s="99">
        <f t="shared" si="6"/>
        <v>0</v>
      </c>
      <c r="H71" s="62"/>
      <c r="I71" s="62"/>
      <c r="J71" s="62"/>
      <c r="K71" s="91"/>
    </row>
    <row r="72" spans="2:11">
      <c r="B72" s="62"/>
      <c r="C72" s="62" t="s">
        <v>114</v>
      </c>
      <c r="D72" s="77">
        <v>34</v>
      </c>
      <c r="E72" s="99">
        <f t="shared" si="6"/>
        <v>7.9254079254079253</v>
      </c>
      <c r="H72" s="62"/>
      <c r="I72" s="62"/>
      <c r="J72" s="62"/>
      <c r="K72" s="40"/>
    </row>
    <row r="73" spans="2:11">
      <c r="B73" s="62"/>
      <c r="C73" s="62" t="s">
        <v>115</v>
      </c>
      <c r="D73" s="77">
        <v>4</v>
      </c>
      <c r="E73" s="99">
        <f t="shared" si="6"/>
        <v>0.93240093240093236</v>
      </c>
      <c r="H73" s="62"/>
      <c r="I73" s="62"/>
      <c r="J73" s="62"/>
      <c r="K73" s="40"/>
    </row>
    <row r="74" spans="2:11">
      <c r="B74" s="62"/>
      <c r="C74" s="62" t="s">
        <v>116</v>
      </c>
      <c r="D74" s="77">
        <v>20</v>
      </c>
      <c r="E74" s="99">
        <f t="shared" si="6"/>
        <v>4.6620046620046622</v>
      </c>
      <c r="H74" s="62"/>
      <c r="I74" s="62"/>
      <c r="J74" s="62"/>
      <c r="K74" s="40"/>
    </row>
    <row r="75" spans="2:11">
      <c r="B75" s="62"/>
      <c r="C75" s="62" t="s">
        <v>117</v>
      </c>
      <c r="D75" s="77">
        <v>10</v>
      </c>
      <c r="E75" s="99">
        <f t="shared" si="6"/>
        <v>2.3310023310023311</v>
      </c>
      <c r="H75" s="62"/>
      <c r="I75" s="62"/>
      <c r="J75" s="62"/>
      <c r="K75" s="40"/>
    </row>
    <row r="76" spans="2:11">
      <c r="B76" s="62"/>
      <c r="C76" s="62" t="s">
        <v>97</v>
      </c>
      <c r="D76" s="77">
        <v>2</v>
      </c>
      <c r="E76" s="99">
        <f t="shared" si="6"/>
        <v>0.46620046620046618</v>
      </c>
      <c r="H76" s="62"/>
      <c r="I76" s="62"/>
      <c r="J76" s="62"/>
      <c r="K76" s="40"/>
    </row>
    <row r="77" spans="2:11" ht="15.75" thickBot="1">
      <c r="B77" s="100"/>
      <c r="C77" s="101" t="s">
        <v>12</v>
      </c>
      <c r="D77" s="102">
        <f>SUM(D58:D76)</f>
        <v>429</v>
      </c>
      <c r="E77" s="102">
        <f>(D77/D$77)*100</f>
        <v>100</v>
      </c>
      <c r="H77" s="62"/>
      <c r="I77" s="62"/>
      <c r="J77" s="62"/>
      <c r="K77" s="40"/>
    </row>
  </sheetData>
  <mergeCells count="19">
    <mergeCell ref="B44:C44"/>
    <mergeCell ref="B8:C8"/>
    <mergeCell ref="B9:C9"/>
    <mergeCell ref="B10:C10"/>
    <mergeCell ref="B11:C11"/>
    <mergeCell ref="B12:C12"/>
    <mergeCell ref="B13:C13"/>
    <mergeCell ref="B14:C14"/>
    <mergeCell ref="B24:J24"/>
    <mergeCell ref="B41:C41"/>
    <mergeCell ref="B42:C42"/>
    <mergeCell ref="B43:C43"/>
    <mergeCell ref="B51:C51"/>
    <mergeCell ref="B45:C45"/>
    <mergeCell ref="B46:C46"/>
    <mergeCell ref="B47:C47"/>
    <mergeCell ref="B48:C48"/>
    <mergeCell ref="B49:C49"/>
    <mergeCell ref="B50:C5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2005_Enrol_By_College</vt:lpstr>
      <vt:lpstr>2005_Enrol_By_Demo</vt:lpstr>
      <vt:lpstr>2005_NHS</vt:lpstr>
      <vt:lpstr>2005_NAS</vt:lpstr>
    </vt:vector>
  </TitlesOfParts>
  <Company>University of Minnesota Duluth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VCASSL</dc:creator>
  <cp:lastModifiedBy>Giljae Lee </cp:lastModifiedBy>
  <dcterms:created xsi:type="dcterms:W3CDTF">2010-01-11T20:26:48Z</dcterms:created>
  <dcterms:modified xsi:type="dcterms:W3CDTF">2010-02-19T19:54:17Z</dcterms:modified>
</cp:coreProperties>
</file>